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Y:\AUDIT\2019\SESAME AUTISME 44-ST HERBLAIN-190912.C\AO\"/>
    </mc:Choice>
  </mc:AlternateContent>
  <xr:revisionPtr revIDLastSave="0" documentId="13_ncr:1_{FC45F2F5-0801-483E-885A-46D95F4AE5F4}" xr6:coauthVersionLast="45" xr6:coauthVersionMax="45" xr10:uidLastSave="{00000000-0000-0000-0000-000000000000}"/>
  <bookViews>
    <workbookView xWindow="-120" yWindow="-120" windowWidth="29040" windowHeight="15840" tabRatio="941" xr2:uid="{00000000-000D-0000-FFFF-FFFF00000000}"/>
  </bookViews>
  <sheets>
    <sheet name="Accueil" sheetId="23" r:id="rId1"/>
    <sheet name="Options" sheetId="26" state="hidden" r:id="rId2"/>
    <sheet name="Imprimante Locale A4 N&amp;B" sheetId="1" r:id="rId3"/>
    <sheet name="Imprimante locale A4 Couleur" sheetId="2" r:id="rId4"/>
    <sheet name="Imprimante Dépt. A4 N&amp;B 30ppm" sheetId="5" state="hidden" r:id="rId5"/>
    <sheet name="Imprimante Dépt. A4 Couleur" sheetId="6" state="hidden" r:id="rId6"/>
    <sheet name="Imprimante Dépt. A4 N&amp;B 40ppm" sheetId="34" state="hidden" r:id="rId7"/>
    <sheet name="MFP Local A4 N&amp;B" sheetId="3" r:id="rId8"/>
    <sheet name="MFP Local A4 Couleur" sheetId="4" r:id="rId9"/>
    <sheet name="MFP Dépt. A4 N&amp;B" sheetId="7" state="hidden" r:id="rId10"/>
    <sheet name="MFP Dépt. A4 Couleur" sheetId="8" state="hidden" r:id="rId11"/>
    <sheet name="MFP Local A3 N&amp;B" sheetId="9" state="hidden" r:id="rId12"/>
    <sheet name="MFP Local A3 Couleur ≥25" sheetId="10" r:id="rId13"/>
    <sheet name="MFP Dépt. A3 N&amp;B 35ppm" sheetId="11" state="hidden" r:id="rId14"/>
    <sheet name="MFP Dépt. A3 Couleur 35ppm" sheetId="12" r:id="rId15"/>
    <sheet name="MFP Dépt. A3 N&amp;B ≥35ppm" sheetId="35" state="hidden" r:id="rId16"/>
    <sheet name="MFP Dépt. A3 Couleur 45ppm" sheetId="36" state="hidden" r:id="rId17"/>
    <sheet name="MFP Prod. A3 N&amp;B" sheetId="31" state="hidden" r:id="rId18"/>
    <sheet name="MFP Prod A3 Couleur" sheetId="30" state="hidden" r:id="rId19"/>
    <sheet name="Presse Prod A3 Couleur 60ppm" sheetId="37" state="hidden" r:id="rId20"/>
    <sheet name="Presse Prod. A3 N&amp;B 90ppm" sheetId="32" state="hidden" r:id="rId21"/>
    <sheet name="Presse Prod A3 Couleur 90ppm" sheetId="33" state="hidden" r:id="rId22"/>
    <sheet name="Logiciel  " sheetId="38" r:id="rId23"/>
    <sheet name="Logiciel Admin" sheetId="19" r:id="rId24"/>
    <sheet name="Logiciel compteurs" sheetId="29" r:id="rId25"/>
    <sheet name="Formation" sheetId="20" r:id="rId26"/>
    <sheet name="Prestation additionnelle" sheetId="21" r:id="rId27"/>
    <sheet name="Installation" sheetId="24" r:id="rId28"/>
    <sheet name="Maintenance" sheetId="22" r:id="rId29"/>
    <sheet name="Développement Durable" sheetId="28" r:id="rId30"/>
  </sheets>
  <externalReferences>
    <externalReference r:id="rId31"/>
    <externalReference r:id="rId32"/>
  </externalReferences>
  <definedNames>
    <definedName name="Print_Area" localSheetId="25">Formation!$1:$32</definedName>
    <definedName name="Print_Area" localSheetId="5">'Imprimante Dépt. A4 Couleur'!$A$1:$H$30</definedName>
    <definedName name="Print_Area" localSheetId="4">'Imprimante Dépt. A4 N&amp;B 30ppm'!$A$1:$H$32</definedName>
    <definedName name="Print_Area" localSheetId="6">'Imprimante Dépt. A4 N&amp;B 40ppm'!$A$1:$L$32</definedName>
    <definedName name="Print_Area" localSheetId="3">'Imprimante locale A4 Couleur'!$A$1:$H$32</definedName>
    <definedName name="Print_Area" localSheetId="2">'Imprimante Locale A4 N&amp;B'!$A$1:$H$32</definedName>
    <definedName name="Print_Area" localSheetId="27">Installation!$A$1:$H$33</definedName>
    <definedName name="Print_Area" localSheetId="22">'Logiciel  '!$A$1:$H$32</definedName>
    <definedName name="Print_Area" localSheetId="23">'Logiciel Admin'!$A$1:$H$32</definedName>
    <definedName name="Print_Area" localSheetId="24">'Logiciel compteurs'!$A$1:$D$32</definedName>
    <definedName name="Print_Area" localSheetId="28">Maintenance!$A$1:$H$36</definedName>
    <definedName name="Print_Area" localSheetId="14">'MFP Dépt. A3 Couleur 35ppm'!$A$1:$D$31</definedName>
    <definedName name="Print_Area" localSheetId="16">'MFP Dépt. A3 Couleur 45ppm'!$A$1:$L$32</definedName>
    <definedName name="Print_Area" localSheetId="15">'MFP Dépt. A3 N&amp;B ≥35ppm'!$A$1:$H$31</definedName>
    <definedName name="Print_Area" localSheetId="13">'MFP Dépt. A3 N&amp;B 35ppm'!$A$1:$L$32</definedName>
    <definedName name="Print_Area" localSheetId="10">'MFP Dépt. A4 Couleur'!$A$1:$L$32</definedName>
    <definedName name="Print_Area" localSheetId="9">'MFP Dépt. A4 N&amp;B'!$A$1:$H$31</definedName>
    <definedName name="Print_Area" localSheetId="12">'MFP Local A3 Couleur ≥25'!$A$1:$H$29</definedName>
    <definedName name="Print_Area" localSheetId="11">'MFP Local A3 N&amp;B'!$A$1:$L$32</definedName>
    <definedName name="Print_Area" localSheetId="8">'MFP Local A4 Couleur'!$A$1:$H$33</definedName>
    <definedName name="Print_Area" localSheetId="7">'MFP Local A4 N&amp;B'!$A$1:$H$29</definedName>
    <definedName name="Print_Area" localSheetId="18">'MFP Prod A3 Couleur'!$A$1:$H$35</definedName>
    <definedName name="Print_Area" localSheetId="17">'MFP Prod. A3 N&amp;B'!$A$1:$L$32</definedName>
    <definedName name="Print_Area" localSheetId="1">Options!$A$1:$H$36</definedName>
    <definedName name="Print_Area" localSheetId="19">'Presse Prod A3 Couleur 60ppm'!$A$1:$L$33</definedName>
    <definedName name="Print_Area" localSheetId="21">'Presse Prod A3 Couleur 90ppm'!$A$1:$L$33</definedName>
    <definedName name="Print_Area" localSheetId="20">'Presse Prod. A3 N&amp;B 90ppm'!$A$1:$L$32</definedName>
    <definedName name="Print_Area" localSheetId="26">'Prestation additionnelle'!$1:$33</definedName>
    <definedName name="_xlnm.Print_Area" localSheetId="29">'Développement Durable'!$A$1:$E$18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2" l="1"/>
  <c r="E22" i="12"/>
  <c r="H21" i="12"/>
  <c r="E13" i="12"/>
  <c r="H12" i="12"/>
  <c r="F9" i="12"/>
  <c r="E8" i="12"/>
  <c r="E5" i="12"/>
  <c r="E24" i="4"/>
  <c r="E18" i="4"/>
  <c r="H17" i="4"/>
  <c r="E10" i="4"/>
  <c r="H9" i="4"/>
  <c r="F6" i="4"/>
  <c r="E5" i="4"/>
  <c r="E2" i="4"/>
  <c r="E15" i="2" l="1"/>
  <c r="F13" i="2"/>
  <c r="E13" i="2"/>
  <c r="H12" i="2"/>
  <c r="E9" i="2"/>
  <c r="H8" i="2"/>
  <c r="F5" i="2"/>
  <c r="E4" i="2"/>
  <c r="B1" i="38" l="1"/>
  <c r="E1" i="38" s="1"/>
  <c r="F5" i="38"/>
  <c r="E8" i="38" s="1"/>
  <c r="H9" i="38"/>
  <c r="E29" i="37" l="1"/>
  <c r="E28" i="37"/>
  <c r="E27" i="37"/>
  <c r="E26" i="37"/>
  <c r="E25" i="37"/>
  <c r="F18" i="37"/>
  <c r="E18" i="37"/>
  <c r="E9" i="37"/>
  <c r="F5" i="37"/>
  <c r="E4" i="37"/>
  <c r="B4" i="37"/>
  <c r="E1" i="37"/>
  <c r="B1" i="37"/>
  <c r="E27" i="36"/>
  <c r="E26" i="36"/>
  <c r="E25" i="36"/>
  <c r="E24" i="36"/>
  <c r="E23" i="36"/>
  <c r="F17" i="36"/>
  <c r="E17" i="36"/>
  <c r="E9" i="36"/>
  <c r="F5" i="36"/>
  <c r="E4" i="36"/>
  <c r="B4" i="36"/>
  <c r="E1" i="36"/>
  <c r="B1" i="36"/>
  <c r="E23" i="35"/>
  <c r="F17" i="35"/>
  <c r="E17" i="35"/>
  <c r="E9" i="35"/>
  <c r="F5" i="35"/>
  <c r="E4" i="35"/>
  <c r="B4" i="35"/>
  <c r="E1" i="35"/>
  <c r="B1" i="35"/>
  <c r="E21" i="34"/>
  <c r="E20" i="34"/>
  <c r="E19" i="34"/>
  <c r="E18" i="34"/>
  <c r="E17" i="34"/>
  <c r="F14" i="34"/>
  <c r="E14" i="34"/>
  <c r="E9" i="34"/>
  <c r="F5" i="34"/>
  <c r="E4" i="34"/>
  <c r="B4" i="34"/>
  <c r="E1" i="34"/>
  <c r="B1" i="34"/>
  <c r="E29" i="33"/>
  <c r="E28" i="33"/>
  <c r="E27" i="33"/>
  <c r="E26" i="33"/>
  <c r="E25" i="33"/>
  <c r="F18" i="33"/>
  <c r="E18" i="33"/>
  <c r="E9" i="33"/>
  <c r="F5" i="33"/>
  <c r="E4" i="33"/>
  <c r="B4" i="33"/>
  <c r="E1" i="33"/>
  <c r="B1" i="33"/>
  <c r="E29" i="32"/>
  <c r="E28" i="32"/>
  <c r="E27" i="32"/>
  <c r="E26" i="32"/>
  <c r="E25" i="32"/>
  <c r="F18" i="32"/>
  <c r="E18" i="32"/>
  <c r="E9" i="32"/>
  <c r="F5" i="32"/>
  <c r="E4" i="32"/>
  <c r="B4" i="32"/>
  <c r="E1" i="32"/>
  <c r="B1" i="32"/>
  <c r="E29" i="31"/>
  <c r="E28" i="31"/>
  <c r="E27" i="31"/>
  <c r="E26" i="31"/>
  <c r="E25" i="31"/>
  <c r="F18" i="31"/>
  <c r="E18" i="31"/>
  <c r="E9" i="31"/>
  <c r="F5" i="31"/>
  <c r="E4" i="31"/>
  <c r="B4" i="31"/>
  <c r="E1" i="31"/>
  <c r="B1" i="31"/>
  <c r="E27" i="30"/>
  <c r="F19" i="30"/>
  <c r="E19" i="30"/>
  <c r="E9" i="30"/>
  <c r="F5" i="30"/>
  <c r="E4" i="30"/>
  <c r="B4" i="30"/>
  <c r="E1" i="30"/>
  <c r="B1" i="30"/>
  <c r="E15" i="29"/>
  <c r="E1" i="29"/>
  <c r="B1" i="29"/>
  <c r="A1" i="28"/>
  <c r="A1" i="26"/>
  <c r="A1" i="24" l="1"/>
  <c r="E1" i="21"/>
  <c r="E1" i="20"/>
  <c r="E1" i="19"/>
  <c r="E1" i="11"/>
  <c r="E1" i="10"/>
  <c r="E1" i="9"/>
  <c r="E1" i="8"/>
  <c r="E1" i="7"/>
  <c r="E1" i="4"/>
  <c r="E1" i="3"/>
  <c r="E1" i="6"/>
  <c r="E1" i="5"/>
  <c r="E1" i="2"/>
  <c r="E1" i="1"/>
  <c r="E15" i="19"/>
  <c r="E27" i="11"/>
  <c r="E26" i="11"/>
  <c r="E25" i="11"/>
  <c r="E24" i="11"/>
  <c r="E23" i="11"/>
  <c r="F17" i="11"/>
  <c r="E17" i="11"/>
  <c r="E9" i="11"/>
  <c r="F5" i="11"/>
  <c r="E4" i="11"/>
  <c r="E23" i="10"/>
  <c r="F17" i="10"/>
  <c r="E17" i="10"/>
  <c r="E9" i="10"/>
  <c r="F5" i="10"/>
  <c r="E4" i="10"/>
  <c r="E27" i="9"/>
  <c r="E26" i="9"/>
  <c r="E25" i="9"/>
  <c r="E24" i="9"/>
  <c r="E23" i="9"/>
  <c r="F17" i="9"/>
  <c r="E17" i="9"/>
  <c r="E9" i="9"/>
  <c r="F5" i="9"/>
  <c r="E4" i="9"/>
  <c r="E27" i="8"/>
  <c r="E26" i="8"/>
  <c r="E25" i="8"/>
  <c r="E24" i="8"/>
  <c r="E23" i="8"/>
  <c r="F17" i="8"/>
  <c r="E17" i="8"/>
  <c r="E9" i="8"/>
  <c r="F5" i="8"/>
  <c r="E4" i="8"/>
  <c r="E17" i="7"/>
  <c r="F14" i="7"/>
  <c r="E14" i="7"/>
  <c r="E9" i="7"/>
  <c r="F5" i="7"/>
  <c r="E4" i="7"/>
  <c r="E19" i="3"/>
  <c r="F15" i="3"/>
  <c r="E15" i="3"/>
  <c r="E9" i="3"/>
  <c r="F5" i="3"/>
  <c r="E4" i="3"/>
  <c r="E17" i="6"/>
  <c r="F14" i="6"/>
  <c r="E14" i="6"/>
  <c r="E9" i="6"/>
  <c r="F5" i="6"/>
  <c r="E4" i="6"/>
  <c r="E17" i="5"/>
  <c r="F14" i="5"/>
  <c r="E14" i="5"/>
  <c r="E9" i="5"/>
  <c r="F5" i="5"/>
  <c r="E4" i="5"/>
  <c r="E15" i="1"/>
  <c r="C13" i="23"/>
  <c r="B13" i="23"/>
  <c r="F13" i="1"/>
  <c r="F5" i="1"/>
  <c r="E13" i="1"/>
  <c r="E9" i="1"/>
  <c r="B4" i="12"/>
  <c r="B4" i="11"/>
  <c r="B4" i="10"/>
  <c r="B4" i="9"/>
  <c r="B4" i="8"/>
  <c r="B4" i="7"/>
  <c r="B4" i="4"/>
  <c r="B4" i="3"/>
  <c r="B4" i="6"/>
  <c r="B4" i="5"/>
  <c r="B4" i="2"/>
  <c r="E4" i="1"/>
  <c r="B4" i="1"/>
  <c r="A1" i="22"/>
  <c r="B1" i="21"/>
  <c r="B1" i="20"/>
  <c r="B1" i="19"/>
  <c r="B1" i="12"/>
  <c r="B1" i="11"/>
  <c r="B1" i="10"/>
  <c r="B1" i="9"/>
  <c r="B1" i="8"/>
  <c r="B1" i="7"/>
  <c r="B1" i="4"/>
  <c r="B1" i="3"/>
  <c r="B1" i="6"/>
  <c r="B1" i="5"/>
  <c r="B1" i="2"/>
  <c r="B1" i="1"/>
  <c r="K17" i="37" l="1"/>
  <c r="K8" i="36"/>
  <c r="K13" i="34"/>
  <c r="K8" i="32"/>
  <c r="K8" i="37"/>
  <c r="K8" i="33"/>
  <c r="K17" i="31"/>
  <c r="K16" i="36"/>
  <c r="K8" i="34"/>
  <c r="K17" i="32"/>
  <c r="K17" i="33"/>
  <c r="K8" i="31"/>
  <c r="H12" i="19"/>
  <c r="L8" i="37"/>
  <c r="H16" i="35"/>
  <c r="L8" i="33"/>
  <c r="L17" i="31"/>
  <c r="H12" i="29"/>
  <c r="L16" i="36"/>
  <c r="L8" i="34"/>
  <c r="L17" i="32"/>
  <c r="H8" i="30"/>
  <c r="H8" i="29"/>
  <c r="H8" i="35"/>
  <c r="L17" i="33"/>
  <c r="L8" i="31"/>
  <c r="L8" i="36"/>
  <c r="L13" i="34"/>
  <c r="L8" i="32"/>
  <c r="H18" i="30"/>
  <c r="L17" i="37"/>
  <c r="J17" i="37"/>
  <c r="J17" i="33"/>
  <c r="J8" i="31"/>
  <c r="J8" i="36"/>
  <c r="J13" i="34"/>
  <c r="J8" i="32"/>
  <c r="J8" i="33"/>
  <c r="J17" i="31"/>
  <c r="J16" i="36"/>
  <c r="J8" i="34"/>
  <c r="J17" i="32"/>
  <c r="J8" i="37"/>
  <c r="H8" i="37"/>
  <c r="H8" i="33"/>
  <c r="H17" i="31"/>
  <c r="H16" i="36"/>
  <c r="H8" i="34"/>
  <c r="H17" i="32"/>
  <c r="H17" i="33"/>
  <c r="H8" i="31"/>
  <c r="H8" i="36"/>
  <c r="H13" i="34"/>
  <c r="H8" i="32"/>
  <c r="H17" i="37"/>
  <c r="I16" i="36"/>
  <c r="I8" i="34"/>
  <c r="I17" i="32"/>
  <c r="I17" i="37"/>
  <c r="I17" i="33"/>
  <c r="I8" i="31"/>
  <c r="I8" i="36"/>
  <c r="I13" i="34"/>
  <c r="I8" i="32"/>
  <c r="I8" i="37"/>
  <c r="I8" i="33"/>
  <c r="I17" i="31"/>
  <c r="H12" i="1"/>
  <c r="H13" i="5"/>
  <c r="H13" i="6"/>
  <c r="H14" i="3"/>
  <c r="H13" i="7"/>
  <c r="H8" i="8"/>
  <c r="J8" i="8"/>
  <c r="I16" i="8"/>
  <c r="L16" i="8"/>
  <c r="H8" i="9"/>
  <c r="J8" i="9"/>
  <c r="I16" i="9"/>
  <c r="L16" i="9"/>
  <c r="H16" i="10"/>
  <c r="H8" i="11"/>
  <c r="J8" i="11"/>
  <c r="I16" i="11"/>
  <c r="L16" i="11"/>
  <c r="H8" i="1"/>
  <c r="H8" i="5"/>
  <c r="H8" i="6"/>
  <c r="H8" i="3"/>
  <c r="H8" i="7"/>
  <c r="I8" i="8"/>
  <c r="L8" i="8"/>
  <c r="H16" i="8"/>
  <c r="J16" i="8"/>
  <c r="I8" i="9"/>
  <c r="L8" i="9"/>
  <c r="H16" i="9"/>
  <c r="J16" i="9"/>
  <c r="H8" i="10"/>
  <c r="I8" i="11"/>
  <c r="L8" i="11"/>
  <c r="H16" i="11"/>
  <c r="J16" i="11"/>
  <c r="H8" i="19"/>
  <c r="K8" i="8"/>
  <c r="K16" i="8"/>
  <c r="K8" i="9"/>
  <c r="K16" i="9"/>
  <c r="K8" i="11"/>
  <c r="K16" i="11"/>
</calcChain>
</file>

<file path=xl/sharedStrings.xml><?xml version="1.0" encoding="utf-8"?>
<sst xmlns="http://schemas.openxmlformats.org/spreadsheetml/2006/main" count="1293" uniqueCount="212">
  <si>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</si>
  <si>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</si>
  <si>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</si>
  <si>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</si>
  <si>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</si>
  <si>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</si>
  <si>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</si>
  <si>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</si>
  <si>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</si>
  <si>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</si>
  <si>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</si>
  <si>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</si>
  <si>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</si>
  <si>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</si>
  <si>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</si>
  <si>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</si>
  <si>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</si>
  <si>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IMPRIMANTE LOCALE A4 COULEUR</t>
  </si>
  <si>
    <t>Vitesse COULEUR (ppm)</t>
  </si>
  <si>
    <t>MFP LOCAL A4 COULEUR</t>
  </si>
  <si>
    <t>Mémoire (Mo)</t>
  </si>
  <si>
    <t>Vitesse de numérisation en 300dpi A4 N&amp;B (ipm)</t>
  </si>
  <si>
    <t>MFP PRODUCTION A3 N&amp;B</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</si>
  <si>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</si>
  <si>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</si>
  <si>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</si>
  <si>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</si>
  <si>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</si>
  <si>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</si>
  <si>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</si>
  <si>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</si>
  <si>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</si>
  <si>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</si>
  <si>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</si>
  <si>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</si>
  <si>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</si>
  <si>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</si>
  <si>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</si>
  <si>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</si>
  <si>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</si>
  <si>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Aperçu en temps réel du statut des systèmes d’impression</t>
  </si>
  <si>
    <t>Recherche des périphériques</t>
  </si>
  <si>
    <t>Gestion des alertes</t>
  </si>
  <si>
    <t>Diagnostic des pannes</t>
  </si>
  <si>
    <t>Création des comptes et quotas</t>
  </si>
  <si>
    <t>Gestion des comptes utilisateur</t>
  </si>
  <si>
    <t>Rapport d’utilisation des périphériques</t>
  </si>
  <si>
    <t>Rapport d’utilisation des comptes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</si>
  <si>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</si>
  <si>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</si>
  <si>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</si>
  <si>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</si>
  <si>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</si>
  <si>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</si>
  <si>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</si>
  <si>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</si>
  <si>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</si>
  <si>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</si>
  <si>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</si>
  <si>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</si>
  <si>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</si>
  <si>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</si>
  <si>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</si>
  <si>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</si>
  <si>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</si>
  <si>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</si>
  <si>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</si>
  <si>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</si>
  <si>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</si>
  <si>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</si>
  <si>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</si>
  <si>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</si>
  <si>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</si>
  <si>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</si>
  <si>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</si>
  <si>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</si>
  <si>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</si>
  <si>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</si>
  <si>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IMPRIMANTE DEPARTEMANTALE A4 COULEUR</t>
  </si>
  <si>
    <t>MFP LOCAL A4 N&amp;B</t>
  </si>
  <si>
    <t>MFP LOCAL A3 N&amp;B</t>
  </si>
  <si>
    <t>MFP PRODUCTION A3  COULEUR</t>
  </si>
  <si>
    <t>Meuble support</t>
  </si>
  <si>
    <t>N°4</t>
  </si>
  <si>
    <t>30 feuilles</t>
  </si>
  <si>
    <t>Option n°4</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</si>
  <si>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</si>
  <si>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</si>
  <si>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</si>
  <si>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</si>
  <si>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</si>
  <si>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</si>
  <si>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</si>
  <si>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</si>
  <si>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</si>
  <si>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</si>
  <si>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</si>
  <si>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Oui</t>
  </si>
  <si>
    <t>Choix du financement</t>
  </si>
  <si>
    <t>Bruit maximum en fonctionnement (dB)</t>
  </si>
  <si>
    <t>INSTALLATION</t>
  </si>
  <si>
    <t>Type d'équipement</t>
  </si>
  <si>
    <t>Matériel A4</t>
  </si>
  <si>
    <t>Matériel A3</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</si>
  <si>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</si>
  <si>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</si>
  <si>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</si>
  <si>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</si>
  <si>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</si>
  <si>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</si>
  <si>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</si>
  <si>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</si>
  <si>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</si>
  <si>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</si>
  <si>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</si>
  <si>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</si>
  <si>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</si>
  <si>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</si>
  <si>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</si>
  <si>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</si>
  <si>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</si>
  <si>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</si>
  <si>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</si>
  <si>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</si>
  <si>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</si>
  <si>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</si>
  <si>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</si>
  <si>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</si>
  <si>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</si>
  <si>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</si>
  <si>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</si>
  <si>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</si>
  <si>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</si>
  <si>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</si>
  <si>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</si>
  <si>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</si>
  <si>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</si>
  <si>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</si>
  <si>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</si>
  <si>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</si>
  <si>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</si>
  <si>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</si>
  <si>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</si>
  <si>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</si>
  <si>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</si>
  <si>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</si>
  <si>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</si>
  <si>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</si>
  <si>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</si>
  <si>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</si>
  <si>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</si>
  <si>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</si>
  <si>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</si>
  <si>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</si>
  <si>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</si>
  <si>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</si>
  <si>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</si>
  <si>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PostScript</t>
  </si>
  <si>
    <t>LOA</t>
  </si>
  <si>
    <t>Si la location est demandée, elle est à prévoir en terme à échoir.</t>
  </si>
  <si>
    <t>Logiciel d'administration du parc d'impression utilisant le protocole SNMP</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</si>
  <si>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</si>
  <si>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</si>
  <si>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</si>
  <si>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</si>
  <si>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IMPRIMANTE DEPARTEMENTALE A4 N&amp;B 30ppm</t>
  </si>
  <si>
    <t>IMPRIMANTE DEPARTEMENTALE A4 N&amp;B 40ppm</t>
  </si>
  <si>
    <t>MFP DEPARTEMENTAL A3 N&amp;B 35ppm</t>
  </si>
  <si>
    <t>MFP DEPARTEMENTAL A3  COULEUR 35ppm</t>
  </si>
  <si>
    <t>MFP DEPARTEMENTAL A3  COULEUR 45ppm</t>
  </si>
  <si>
    <t>PRESSE PRODUCTION A3 N&amp;B 90ppm</t>
  </si>
  <si>
    <t>PRESSE PRODUCTION A3 COULEUR 90ppm</t>
  </si>
  <si>
    <t>PRESSE PRODUCTION A3 COULEUR 60ppm</t>
  </si>
  <si>
    <t>Prix achat en €HT</t>
  </si>
  <si>
    <t>V18112015-1</t>
  </si>
  <si>
    <t>Achat</t>
  </si>
  <si>
    <t>Crédit Bail 20 Trimestres</t>
  </si>
  <si>
    <t>≥25</t>
  </si>
  <si>
    <t>≥40</t>
  </si>
  <si>
    <r>
      <t xml:space="preserve">Commentaire : </t>
    </r>
    <r>
      <rPr>
        <sz val="11"/>
        <color theme="1"/>
        <rFont val="Calibri"/>
        <family val="2"/>
        <scheme val="minor"/>
      </rPr>
      <t xml:space="preserve"> La machine du Chocolatrium (Clé 29) est attendue avec 4 bacs papier</t>
    </r>
  </si>
  <si>
    <t>Mémoire Ram + DD (Go)</t>
  </si>
  <si>
    <t>≥50</t>
  </si>
  <si>
    <t>N°6</t>
  </si>
  <si>
    <t>Scan R/V 1 passe</t>
  </si>
  <si>
    <t>Bac papier grande capacité A4 interne</t>
  </si>
  <si>
    <t>Option n°6</t>
  </si>
  <si>
    <t>Module d'agrafage 2 points - Externe</t>
  </si>
  <si>
    <t>N°8</t>
  </si>
  <si>
    <t>N°9</t>
  </si>
  <si>
    <t>Modue Postscript</t>
  </si>
  <si>
    <t>Voir CCP page 5</t>
  </si>
  <si>
    <t>Option n°8</t>
  </si>
  <si>
    <t>Option n°9</t>
  </si>
  <si>
    <t>Formation</t>
  </si>
  <si>
    <t>Installation</t>
  </si>
  <si>
    <t xml:space="preserve"> </t>
  </si>
  <si>
    <t xml:space="preserve">LOGICIEL </t>
  </si>
  <si>
    <t>Prestation Supplémentaire Eventuelle</t>
  </si>
  <si>
    <t>Offre de base</t>
  </si>
  <si>
    <t xml:space="preserve">Possibilité de supprimer des documents non imprimés </t>
  </si>
  <si>
    <t>LOGICIEL DE LIBERATION SECURISEE D'IMPRESSION</t>
  </si>
  <si>
    <t>MFP LOCAL A3  COULEUR ≥25 ppm</t>
  </si>
  <si>
    <t>≥35</t>
  </si>
  <si>
    <t>Voir CCP article 18</t>
  </si>
  <si>
    <t>Module d'agrafage 2 points Externe</t>
  </si>
  <si>
    <r>
      <t>Commentaire :</t>
    </r>
    <r>
      <rPr>
        <sz val="11"/>
        <color theme="1"/>
        <rFont val="Calibri"/>
        <family val="2"/>
        <scheme val="minor"/>
      </rPr>
      <t xml:space="preserve"> Les collaborateurs de SESAME AUTISMLE 44 utilisent à ce jour un  badge PCMIFST, badge porte clé à puce sans contact MIFARE 13.56 MHz. </t>
    </r>
  </si>
  <si>
    <t>Authentification par badge au format badge PCMIFST MIFAR  - BPRFMFA</t>
  </si>
  <si>
    <t>Il n’existe pas de serveur mutualisé dédié, cette solution sera a installer localement.</t>
  </si>
  <si>
    <t>Une interface simple de suivi analytique des impressions et des copies doit étre proposée.</t>
  </si>
  <si>
    <t>AO/ASSOCIATION SESAME AUTISME 44</t>
  </si>
  <si>
    <t>Module d'agrafage 2 points externe</t>
  </si>
  <si>
    <t>Sésame Autisme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</si>
</sst>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11"/>
      <color theme="1"/>
      <name val="Calibri"/>
      <family val="2"/>
      <scheme val="minor"/>
    </font>
    <font>
      <b/>
      <sz val="9"/>
      <color theme="1"/>
      <name val="Calibri"/>
      <family val="2"/>
      <scheme val="minor"/>
    </font>
    <font>
      <b/>
      <sz val="9"/>
      <color theme="0"/>
      <name val="Calibri"/>
      <family val="2"/>
      <scheme val="minor"/>
    </font>
    <font>
      <sz val="8"/>
      <color theme="1"/>
      <name val="Times New Roman"/>
      <family val="1"/>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21" fillId="0" borderId="0" applyFont="0" applyFill="0" applyBorder="0" applyAlignment="0" applyProtection="0"/>
  </cellStyleXfs>
  <cellXfs count="280">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 fillId="0" borderId="1"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vertical="center"/>
    </xf>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5" xfId="0" applyBorder="1" applyAlignment="1">
      <alignment vertical="center"/>
    </xf>
    <xf numFmtId="0" fontId="2" fillId="3" borderId="1" xfId="0" applyFont="1" applyFill="1" applyBorder="1" applyAlignment="1">
      <alignment vertical="center"/>
    </xf>
    <xf numFmtId="0" fontId="0" fillId="0" borderId="1" xfId="0" applyFill="1" applyBorder="1" applyAlignment="1">
      <alignment horizontal="center" vertical="center"/>
    </xf>
    <xf numFmtId="0" fontId="11" fillId="0" borderId="0" xfId="0" applyFont="1" applyAlignment="1">
      <alignment vertical="top"/>
    </xf>
    <xf numFmtId="0" fontId="2" fillId="0" borderId="5" xfId="0" applyFont="1" applyBorder="1" applyAlignment="1">
      <alignment horizontal="center" vertical="center"/>
    </xf>
    <xf numFmtId="0" fontId="0" fillId="0" borderId="0" xfId="0" applyAlignment="1">
      <alignment vertical="center" wrapText="1"/>
    </xf>
    <xf numFmtId="0" fontId="10" fillId="0" borderId="0" xfId="0" applyFont="1"/>
    <xf numFmtId="0" fontId="24" fillId="0" borderId="0" xfId="0" applyFont="1" applyAlignment="1">
      <alignment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horizontal="left" vertical="top"/>
    </xf>
    <xf numFmtId="0" fontId="0" fillId="0" borderId="1"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1" fillId="0" borderId="9" xfId="0" applyFont="1" applyBorder="1" applyAlignment="1">
      <alignment horizontal="center" vertical="top"/>
    </xf>
    <xf numFmtId="0" fontId="11" fillId="0" borderId="0" xfId="0" applyFont="1" applyAlignment="1">
      <alignment horizontal="center" vertical="top"/>
    </xf>
    <xf numFmtId="0" fontId="11" fillId="0" borderId="4" xfId="0" applyFont="1" applyBorder="1" applyAlignment="1">
      <alignment horizontal="center" vertical="top"/>
    </xf>
    <xf numFmtId="0" fontId="11" fillId="0" borderId="10" xfId="0" applyFont="1" applyBorder="1" applyAlignment="1">
      <alignment horizontal="center"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0" fontId="9" fillId="5" borderId="1" xfId="0" applyFont="1" applyFill="1" applyBorder="1" applyAlignment="1">
      <alignment horizont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0" fillId="7" borderId="1" xfId="0" applyFill="1" applyBorder="1" applyAlignment="1">
      <alignment horizontal="center" vertical="center"/>
    </xf>
    <xf numFmtId="0" fontId="6" fillId="0" borderId="9" xfId="0" applyFont="1" applyFill="1" applyBorder="1" applyAlignment="1">
      <alignment horizontal="left" vertical="top"/>
    </xf>
    <xf numFmtId="0" fontId="6" fillId="0" borderId="0" xfId="0" applyFont="1" applyFill="1" applyAlignment="1">
      <alignment horizontal="left" vertical="top"/>
    </xf>
    <xf numFmtId="0" fontId="6" fillId="0" borderId="4" xfId="0" applyFont="1" applyFill="1" applyBorder="1" applyAlignment="1">
      <alignment horizontal="left" vertical="top"/>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3" fillId="2" borderId="0" xfId="0" applyFont="1" applyFill="1" applyAlignment="1">
      <alignment horizontal="center" vertical="center"/>
    </xf>
    <xf numFmtId="0" fontId="8" fillId="4"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0" fillId="0" borderId="1" xfId="0" applyFont="1" applyBorder="1" applyAlignment="1">
      <alignment horizontal="left" wrapText="1"/>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0" fillId="7" borderId="0" xfId="0" applyFill="1" applyBorder="1" applyAlignment="1">
      <alignment horizontal="center" vertical="center"/>
    </xf>
    <xf numFmtId="0" fontId="11" fillId="0" borderId="1" xfId="0" applyFont="1" applyBorder="1" applyAlignment="1">
      <alignment horizontal="left" vertical="top"/>
    </xf>
    <xf numFmtId="0" fontId="8" fillId="4" borderId="3" xfId="0" applyFont="1" applyFill="1" applyBorder="1" applyAlignment="1">
      <alignment horizontal="center" vertical="center" wrapText="1"/>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5" fillId="0" borderId="1" xfId="0" applyFont="1" applyBorder="1" applyAlignment="1">
      <alignment horizontal="left" vertical="top"/>
    </xf>
    <xf numFmtId="0" fontId="19" fillId="0" borderId="0" xfId="0" applyFont="1" applyAlignment="1">
      <alignment horizontal="center" vertical="center"/>
    </xf>
  </cellXfs>
  <cellStyles count="2">
    <cellStyle name="Monétaire 2" xfId="1" xr:uid="{244DFA97-FE0F-411D-B1C2-9AD127EE780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1695450</xdr:colOff>
      <xdr:row>0</xdr:row>
      <xdr:rowOff>0</xdr:rowOff>
    </xdr:from>
    <xdr:to>
      <xdr:col>2</xdr:col>
      <xdr:colOff>342900</xdr:colOff>
      <xdr:row>2</xdr:row>
      <xdr:rowOff>167214</xdr:rowOff>
    </xdr:to>
    <xdr:pic>
      <xdr:nvPicPr>
        <xdr:cNvPr id="3" name="Image 2" descr="petit-logo-cl-naxan-ss-baselin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952625" y="0"/>
          <a:ext cx="1209675" cy="548214"/>
        </a:xfrm>
        <a:prstGeom prst="rect">
          <a:avLst/>
        </a:prstGeom>
      </xdr:spPr>
    </xdr:pic>
    <xdr:clientData/>
  </xdr:twoCellAnchor>
  <xdr:twoCellAnchor>
    <xdr:from>
      <xdr:col>1</xdr:col>
      <xdr:colOff>1905000</xdr:colOff>
      <xdr:row>17</xdr:row>
      <xdr:rowOff>133350</xdr:rowOff>
    </xdr:from>
    <xdr:to>
      <xdr:col>2</xdr:col>
      <xdr:colOff>1143000</xdr:colOff>
      <xdr:row>23</xdr:row>
      <xdr:rowOff>142875</xdr:rowOff>
    </xdr:to>
    <xdr:pic>
      <xdr:nvPicPr>
        <xdr:cNvPr id="4" name="Image 2">
          <a:extLst>
            <a:ext uri="{FF2B5EF4-FFF2-40B4-BE49-F238E27FC236}">
              <a16:creationId xmlns:a16="http://schemas.microsoft.com/office/drawing/2014/main" id="{63DEF862-CC80-4148-BC11-DE5663AF33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2175" y="3409950"/>
          <a:ext cx="18002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naxan\Contact\2018\Ville%20de%20Bernay\AO\190213-GR-BPU-DQE-Ville%20de%20BERNAY-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naxan\Contact\2018\Groupement%20Louviers%20Case\AO\180305-GR-BPU-DQE-POUVOIR%20ADJUDICATEUR%20COMMUNAUTE%20D&#8217;AGGLOM&#201;RATION%20SEINE-E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Options"/>
      <sheetName val="Imprimante Locale A4 N&amp;B"/>
      <sheetName val="Imprimante Dépt. A4 N&amp;B"/>
      <sheetName val="Imprimante Dépt. A4 Couleur"/>
      <sheetName val="Imprimante Locale A3 N&amp;B"/>
      <sheetName val="Imprimante Locale A3 Couleur"/>
      <sheetName val="Imprimante Dépt. A3 N&amp;B"/>
      <sheetName val="Imprimante Dépt. A3 Couleur"/>
      <sheetName val="MFP Local A4 N&amp;B"/>
      <sheetName val="MFP Local A4 Couleur"/>
      <sheetName val="MFP Dépt. A4 N&amp;B"/>
      <sheetName val="MFP Dépt. A4 Couleur"/>
      <sheetName val="Imprimante locale A4 Couleur"/>
      <sheetName val="MFP 25ppm Local A3 N&amp;B"/>
      <sheetName val="MFP 25ppm Local A3 Couleur"/>
      <sheetName val="MFP 35ppm A3 N&amp;B "/>
      <sheetName val="MFP 35ppm A3"/>
      <sheetName val="MFP 45ppm A3 N&amp;B "/>
      <sheetName val="MFP 45ppm A3 "/>
      <sheetName val="MFP 55ppm A3 N&amp;B "/>
      <sheetName val="MFP 55ppm A3 Couleur"/>
      <sheetName val="MFP Prod. A3 N&amp;B"/>
      <sheetName val="MFP Prod A3 Couleur"/>
      <sheetName val="Logiciel 1"/>
      <sheetName val="Logiciel 2"/>
      <sheetName val="Logiciel  "/>
      <sheetName val="Formation"/>
      <sheetName val="Prestation additionnelle"/>
      <sheetName val="Installation"/>
      <sheetName val="Maintenance"/>
      <sheetName val="Synthése tarifaire"/>
      <sheetName val="Développement Dur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 xml:space="preserve">MARCHE A PROCEDURE ADAPTEE A BON DE COMMANDE
POUR LE RENOUVELLEMENT ET LES PRESTATIONS DE MAINTENANCE ASSOCIÉES DU PARC DES SYSTEMES D'IMPRESSION
</v>
          </cell>
          <cell r="C1"/>
          <cell r="D1"/>
        </row>
      </sheetData>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Options"/>
      <sheetName val="Imprimante Locale A4 N&amp;B"/>
      <sheetName val="Imprimante Dépt. A4 N&amp;B"/>
      <sheetName val="Imprimante Dépt. A4 Couleur"/>
      <sheetName val="Imprimante Locale A3 N&amp;B"/>
      <sheetName val="Imprimante Locale A3 Couleur"/>
      <sheetName val="Imprimante Dépt. A3 N&amp;B"/>
      <sheetName val="Imprimante Dépt. A3 Couleur"/>
      <sheetName val="MFP Local A4 N&amp;B"/>
      <sheetName val="MFP Local A4 Couleur"/>
      <sheetName val="MFP Dépt. A4 N&amp;B"/>
      <sheetName val="MFP Dépt. A4 Couleur"/>
      <sheetName val="Imprimante locale A4 Couleur"/>
      <sheetName val="MFP 25ppm Local A3 N&amp;B"/>
      <sheetName val="MFP 25ppm Local A3 Couleur"/>
      <sheetName val="MFP 35ppm A3 N&amp;B "/>
      <sheetName val="MFP 35ppm A3 Couleur"/>
      <sheetName val="MFP 45ppm A3 N&amp;B "/>
      <sheetName val="MFP 45ppm A3 Couleur"/>
      <sheetName val="MFP Prod. A3 N&amp;B"/>
      <sheetName val="MFP Prod A3 Couleur"/>
      <sheetName val="Logiciel 1"/>
      <sheetName val="Logiciel 2"/>
      <sheetName val="Formation"/>
      <sheetName val="Prestation additionnelle"/>
      <sheetName val="Installation"/>
      <sheetName val="Maintenance"/>
      <sheetName val="Synthése tarifaire"/>
      <sheetName val="Développement Durable"/>
    </sheetNames>
    <sheetDataSet>
      <sheetData sheetId="0">
        <row r="12">
          <cell r="D12" t="str">
            <v>Crédit Bail 16 Trimestres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Normal="100" workbookViewId="0">
      <selection activeCell="M18" sqref="M18"/>
    </sheetView>
  </sheetViews>
  <sheetFormatPr baseColWidth="10" defaultRowHeight="15" x14ac:dyDescent="0.25"/>
  <cols>
    <col min="1" max="1" width="3.85546875" customWidth="1"/>
    <col min="2" max="3" width="38.42578125" customWidth="1"/>
    <col min="4" max="4" width="5" customWidth="1"/>
  </cols>
  <sheetData>
    <row r="1" spans="1:4" x14ac:dyDescent="0.25">
      <c r="A1" s="147"/>
      <c r="B1" s="148"/>
      <c r="C1" s="148"/>
      <c r="D1" s="149"/>
    </row>
    <row r="2" spans="1:4" x14ac:dyDescent="0.25">
      <c r="A2" s="150"/>
      <c r="B2" s="151"/>
      <c r="C2" s="151"/>
      <c r="D2" s="152"/>
    </row>
    <row r="3" spans="1:4" ht="15.75" thickBot="1" x14ac:dyDescent="0.3">
      <c r="A3" s="153"/>
      <c r="B3" s="154"/>
      <c r="C3" s="154"/>
      <c r="D3" s="155"/>
    </row>
    <row r="4" spans="1:4" x14ac:dyDescent="0.25">
      <c r="A4" s="68"/>
      <c r="B4" s="79" t="s">
        <v>174</v>
      </c>
      <c r="C4" s="69"/>
      <c r="D4" s="70"/>
    </row>
    <row r="5" spans="1:4" ht="15.75" thickBot="1" x14ac:dyDescent="0.3">
      <c r="A5" s="68"/>
      <c r="B5" s="69"/>
      <c r="C5" s="69"/>
      <c r="D5" s="70"/>
    </row>
    <row r="6" spans="1:4" ht="15.75" thickBot="1" x14ac:dyDescent="0.3">
      <c r="A6" s="156" t="s">
        <v>94</v>
      </c>
      <c r="B6" s="157"/>
      <c r="C6" s="157"/>
      <c r="D6" s="158"/>
    </row>
    <row r="7" spans="1:4" ht="15.75" thickBot="1" x14ac:dyDescent="0.3">
      <c r="A7" s="159" t="s">
        <v>209</v>
      </c>
      <c r="B7" s="160"/>
      <c r="C7" s="160"/>
      <c r="D7" s="161"/>
    </row>
    <row r="8" spans="1:4" x14ac:dyDescent="0.25">
      <c r="A8" s="68"/>
      <c r="B8" s="69"/>
      <c r="C8" s="69"/>
      <c r="D8" s="70"/>
    </row>
    <row r="9" spans="1:4" x14ac:dyDescent="0.25">
      <c r="A9" s="68"/>
      <c r="B9" s="69"/>
      <c r="C9" s="69"/>
      <c r="D9" s="70"/>
    </row>
    <row r="10" spans="1:4" x14ac:dyDescent="0.25">
      <c r="A10" s="68"/>
      <c r="B10" s="162" t="s">
        <v>98</v>
      </c>
      <c r="C10" s="162"/>
      <c r="D10" s="70"/>
    </row>
    <row r="11" spans="1:4" x14ac:dyDescent="0.25">
      <c r="A11" s="68"/>
      <c r="B11" s="53" t="s">
        <v>175</v>
      </c>
      <c r="C11" s="53" t="s">
        <v>176</v>
      </c>
      <c r="D11" s="70"/>
    </row>
    <row r="12" spans="1:4" x14ac:dyDescent="0.25">
      <c r="A12" s="68"/>
      <c r="B12" s="67" t="s">
        <v>97</v>
      </c>
      <c r="C12" s="67" t="s">
        <v>97</v>
      </c>
      <c r="D12" s="70"/>
    </row>
    <row r="13" spans="1:4" x14ac:dyDescent="0.25">
      <c r="A13" s="68"/>
      <c r="B13" s="74" t="str">
        <f>IF(B12="Oui",B11,"-")</f>
        <v>Achat</v>
      </c>
      <c r="C13" s="74" t="str">
        <f t="shared" ref="C13" si="0">IF(C12="Oui",C11,"-")</f>
        <v>Crédit Bail 20 Trimestres</v>
      </c>
      <c r="D13" s="70"/>
    </row>
    <row r="14" spans="1:4" x14ac:dyDescent="0.25">
      <c r="A14" s="68"/>
      <c r="B14" s="69"/>
      <c r="C14" s="69"/>
      <c r="D14" s="70"/>
    </row>
    <row r="15" spans="1:4" x14ac:dyDescent="0.25">
      <c r="A15" s="68"/>
      <c r="B15" s="69"/>
      <c r="C15" s="69"/>
      <c r="D15" s="70"/>
    </row>
    <row r="16" spans="1:4" x14ac:dyDescent="0.25">
      <c r="A16" s="68"/>
      <c r="B16" s="69"/>
      <c r="C16" s="69"/>
      <c r="D16" s="70"/>
    </row>
    <row r="17" spans="1:4" x14ac:dyDescent="0.25">
      <c r="A17" s="68"/>
      <c r="B17" s="69"/>
      <c r="C17" s="69"/>
      <c r="D17" s="70"/>
    </row>
    <row r="18" spans="1:4" x14ac:dyDescent="0.25">
      <c r="A18" s="68"/>
      <c r="B18" s="69"/>
      <c r="C18" s="69"/>
      <c r="D18" s="70"/>
    </row>
    <row r="19" spans="1:4" x14ac:dyDescent="0.25">
      <c r="A19" s="68"/>
      <c r="C19" s="69"/>
      <c r="D19" s="70"/>
    </row>
    <row r="20" spans="1:4" x14ac:dyDescent="0.25">
      <c r="A20" s="68"/>
      <c r="B20" s="69"/>
      <c r="C20" s="69"/>
      <c r="D20" s="70"/>
    </row>
    <row r="21" spans="1:4" x14ac:dyDescent="0.25">
      <c r="A21" s="68"/>
      <c r="B21" s="69"/>
      <c r="C21" s="69"/>
      <c r="D21" s="70"/>
    </row>
    <row r="22" spans="1:4" x14ac:dyDescent="0.25">
      <c r="A22" s="68"/>
      <c r="B22" s="69"/>
      <c r="C22" s="69"/>
      <c r="D22" s="70"/>
    </row>
    <row r="23" spans="1:4" x14ac:dyDescent="0.25">
      <c r="A23" s="68"/>
      <c r="B23" s="69"/>
      <c r="C23" s="69"/>
      <c r="D23" s="70"/>
    </row>
    <row r="24" spans="1:4" x14ac:dyDescent="0.25">
      <c r="A24" s="68"/>
      <c r="B24" s="69"/>
      <c r="C24" s="69"/>
      <c r="D24" s="70"/>
    </row>
    <row r="25" spans="1:4" ht="15.75" x14ac:dyDescent="0.25">
      <c r="A25" s="68"/>
      <c r="B25" s="279" t="s">
        <v>211</v>
      </c>
      <c r="C25" s="279"/>
      <c r="D25" s="70"/>
    </row>
    <row r="26" spans="1:4" x14ac:dyDescent="0.25">
      <c r="A26" s="68"/>
      <c r="B26" s="69"/>
      <c r="C26" s="69"/>
      <c r="D26" s="70"/>
    </row>
    <row r="27" spans="1:4" x14ac:dyDescent="0.25">
      <c r="A27" s="68"/>
      <c r="B27" s="69"/>
      <c r="C27" s="69"/>
      <c r="D27" s="70"/>
    </row>
    <row r="28" spans="1:4" x14ac:dyDescent="0.25">
      <c r="A28" s="68"/>
      <c r="B28" s="69"/>
      <c r="C28" s="69"/>
      <c r="D28" s="70"/>
    </row>
    <row r="29" spans="1:4" x14ac:dyDescent="0.25">
      <c r="A29" s="68"/>
      <c r="B29" s="69"/>
      <c r="C29" s="69"/>
      <c r="D29" s="70"/>
    </row>
    <row r="30" spans="1:4" x14ac:dyDescent="0.25">
      <c r="A30" s="68"/>
      <c r="B30" s="69"/>
      <c r="C30" s="69"/>
      <c r="D30" s="70"/>
    </row>
    <row r="31" spans="1:4" x14ac:dyDescent="0.25">
      <c r="A31" s="68"/>
      <c r="B31" s="69"/>
      <c r="C31" s="69"/>
      <c r="D31" s="70"/>
    </row>
    <row r="32" spans="1:4" x14ac:dyDescent="0.25">
      <c r="A32" s="68"/>
      <c r="B32" s="69"/>
      <c r="C32" s="69"/>
      <c r="D32" s="70"/>
    </row>
    <row r="33" spans="1:4" x14ac:dyDescent="0.25">
      <c r="A33" s="68"/>
      <c r="B33" s="69"/>
      <c r="C33" s="69"/>
      <c r="D33" s="70"/>
    </row>
    <row r="34" spans="1:4" x14ac:dyDescent="0.25">
      <c r="A34" s="68"/>
      <c r="B34" s="69"/>
      <c r="C34" s="69"/>
      <c r="D34" s="70"/>
    </row>
    <row r="35" spans="1:4" x14ac:dyDescent="0.25">
      <c r="A35" s="68"/>
      <c r="B35" s="69"/>
      <c r="C35" s="69"/>
      <c r="D35" s="70"/>
    </row>
    <row r="36" spans="1:4" ht="15.75" thickBot="1" x14ac:dyDescent="0.3">
      <c r="A36" s="71"/>
      <c r="B36" s="72"/>
      <c r="C36" s="72"/>
      <c r="D36" s="73"/>
    </row>
  </sheetData>
  <mergeCells count="5">
    <mergeCell ref="A1:D3"/>
    <mergeCell ref="A6:D6"/>
    <mergeCell ref="A7:D7"/>
    <mergeCell ref="B10:C10"/>
    <mergeCell ref="B25:C25"/>
  </mergeCells>
  <dataValidations count="1">
    <dataValidation type="list" allowBlank="1" showInputMessage="1" showErrorMessage="1" sqref="B12:C12" xr:uid="{00000000-0002-0000-0000-000000000000}">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H30"/>
  <sheetViews>
    <sheetView view="pageLayout" zoomScaleNormal="100" workbookViewId="0">
      <selection activeCell="F27" sqref="F2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ht="16.350000000000001" customHeight="1" x14ac:dyDescent="0.25">
      <c r="A1" s="3"/>
      <c r="B1" s="176" t="str">
        <f>Accueil!A7</f>
        <v>AO/ASSOCIATION SESAME AUTISME 44</v>
      </c>
      <c r="C1" s="176"/>
      <c r="D1" s="176"/>
      <c r="E1" s="176" t="str">
        <f>Accueil!A7</f>
        <v>AO/ASSOCIATION SESAME AUTISME 44</v>
      </c>
      <c r="F1" s="176"/>
      <c r="G1" s="176"/>
      <c r="H1" s="176"/>
    </row>
    <row r="2" spans="1:8" ht="16.350000000000001" customHeight="1" x14ac:dyDescent="0.25">
      <c r="A2" s="3"/>
      <c r="B2" s="177" t="s">
        <v>24</v>
      </c>
      <c r="C2" s="177"/>
      <c r="D2" s="177"/>
      <c r="E2" s="177" t="s">
        <v>28</v>
      </c>
      <c r="F2" s="177"/>
      <c r="G2" s="177"/>
      <c r="H2" s="177"/>
    </row>
    <row r="3" spans="1:8" ht="16.350000000000001" customHeight="1" thickBot="1" x14ac:dyDescent="0.3">
      <c r="A3" s="3"/>
      <c r="B3" s="3"/>
      <c r="C3" s="3"/>
      <c r="D3" s="3"/>
      <c r="E3" s="55"/>
      <c r="F3" s="55"/>
      <c r="G3" s="55"/>
      <c r="H3" s="55"/>
    </row>
    <row r="4" spans="1:8" ht="16.350000000000001" customHeight="1" thickBot="1" x14ac:dyDescent="0.3">
      <c r="A4" s="54">
        <v>4</v>
      </c>
      <c r="B4" s="4" t="str">
        <f>"MATERIEL N°" &amp;$A$4</f>
        <v>MATERIEL N°4</v>
      </c>
      <c r="C4" s="5" t="s">
        <v>11</v>
      </c>
      <c r="D4" s="5"/>
      <c r="E4" s="64" t="str">
        <f>"MATERIEL N°" &amp;$A$4</f>
        <v>MATERIEL N°4</v>
      </c>
      <c r="F4" s="56" t="s">
        <v>11</v>
      </c>
      <c r="G4" s="185"/>
      <c r="H4" s="186"/>
    </row>
    <row r="5" spans="1:8" ht="16.350000000000001" customHeight="1" x14ac:dyDescent="0.25">
      <c r="A5" s="3"/>
      <c r="B5" s="5" t="s">
        <v>0</v>
      </c>
      <c r="C5" s="178" t="s">
        <v>79</v>
      </c>
      <c r="D5" s="178"/>
      <c r="E5" s="63" t="s">
        <v>0</v>
      </c>
      <c r="F5" s="171" t="str">
        <f>C5</f>
        <v>MFP LOCAL A4 N&amp;B</v>
      </c>
      <c r="G5" s="172"/>
      <c r="H5" s="172"/>
    </row>
    <row r="6" spans="1:8" ht="16.350000000000001" customHeight="1" x14ac:dyDescent="0.25">
      <c r="A6" s="3"/>
      <c r="B6" s="5" t="s">
        <v>1</v>
      </c>
      <c r="C6" s="189">
        <v>5</v>
      </c>
      <c r="D6" s="190"/>
      <c r="E6" s="57"/>
      <c r="F6" s="57"/>
      <c r="G6" s="57"/>
      <c r="H6" s="55"/>
    </row>
    <row r="7" spans="1:8" ht="16.350000000000001" customHeight="1" x14ac:dyDescent="0.25">
      <c r="A7" s="3"/>
      <c r="B7" s="3"/>
      <c r="C7" s="3"/>
      <c r="D7" s="3"/>
      <c r="E7" s="182" t="s">
        <v>95</v>
      </c>
      <c r="F7" s="183"/>
      <c r="G7" s="183"/>
      <c r="H7" s="184"/>
    </row>
    <row r="8" spans="1:8" ht="16.350000000000001" customHeight="1" x14ac:dyDescent="0.25">
      <c r="A8" s="3"/>
      <c r="B8" s="16" t="s">
        <v>9</v>
      </c>
      <c r="C8" s="50" t="s">
        <v>7</v>
      </c>
      <c r="D8" s="50" t="s">
        <v>8</v>
      </c>
      <c r="E8" s="187" t="s">
        <v>31</v>
      </c>
      <c r="F8" s="188"/>
      <c r="G8" s="61" t="s">
        <v>173</v>
      </c>
      <c r="H8" s="61" t="str">
        <f>Accueil!$C$13</f>
        <v>Crédit Bail 20 Trimestres</v>
      </c>
    </row>
    <row r="9" spans="1:8" ht="16.350000000000001" customHeight="1" x14ac:dyDescent="0.25">
      <c r="A9" s="3"/>
      <c r="B9" s="17" t="s">
        <v>3</v>
      </c>
      <c r="C9" s="146" t="s">
        <v>177</v>
      </c>
      <c r="D9" s="40"/>
      <c r="E9" s="168" t="str">
        <f>"Matériel n°" &amp;$A$4</f>
        <v>Matériel n°4</v>
      </c>
      <c r="F9" s="170"/>
      <c r="G9" s="104"/>
      <c r="H9" s="104"/>
    </row>
    <row r="10" spans="1:8" ht="16.350000000000001" customHeight="1" x14ac:dyDescent="0.25">
      <c r="A10" s="3"/>
      <c r="B10" s="5" t="s">
        <v>21</v>
      </c>
      <c r="C10" s="40">
        <v>30</v>
      </c>
      <c r="D10" s="40"/>
      <c r="E10" s="168" t="s">
        <v>92</v>
      </c>
      <c r="F10" s="170"/>
      <c r="G10" s="104"/>
      <c r="H10" s="104"/>
    </row>
    <row r="11" spans="1:8" ht="16.350000000000001" customHeight="1" x14ac:dyDescent="0.25">
      <c r="A11" s="3"/>
      <c r="B11" s="5" t="s">
        <v>20</v>
      </c>
      <c r="C11" s="40">
        <v>1024</v>
      </c>
      <c r="D11" s="40"/>
      <c r="E11" s="105"/>
      <c r="F11" s="105"/>
      <c r="G11" s="105"/>
      <c r="H11" s="105"/>
    </row>
    <row r="12" spans="1:8" ht="16.350000000000001" customHeight="1" x14ac:dyDescent="0.25">
      <c r="A12" s="3"/>
      <c r="B12" s="5" t="s">
        <v>77</v>
      </c>
      <c r="C12" s="40">
        <v>500</v>
      </c>
      <c r="D12" s="40"/>
      <c r="E12" s="181" t="s">
        <v>96</v>
      </c>
      <c r="F12" s="181"/>
      <c r="G12" s="181"/>
      <c r="H12" s="181"/>
    </row>
    <row r="13" spans="1:8" ht="16.350000000000001" customHeight="1" x14ac:dyDescent="0.25">
      <c r="A13" s="3"/>
      <c r="B13" s="5" t="s">
        <v>4</v>
      </c>
      <c r="C13" s="40">
        <v>100</v>
      </c>
      <c r="D13" s="40"/>
      <c r="E13" s="61" t="s">
        <v>33</v>
      </c>
      <c r="F13" s="61" t="s">
        <v>34</v>
      </c>
      <c r="G13" s="61" t="s">
        <v>173</v>
      </c>
      <c r="H13" s="61" t="str">
        <f>Accueil!$C$13</f>
        <v>Crédit Bail 20 Trimestres</v>
      </c>
    </row>
    <row r="14" spans="1:8" ht="16.350000000000001" customHeight="1" x14ac:dyDescent="0.25">
      <c r="A14" s="3"/>
      <c r="B14" s="5" t="s">
        <v>5</v>
      </c>
      <c r="C14" s="40">
        <v>1100</v>
      </c>
      <c r="D14" s="40"/>
      <c r="E14" s="101" t="str">
        <f>"Matériel n°" &amp;$A$4</f>
        <v>Matériel n°4</v>
      </c>
      <c r="F14" s="104">
        <f>C6</f>
        <v>5</v>
      </c>
      <c r="G14" s="104"/>
      <c r="H14" s="104"/>
    </row>
    <row r="15" spans="1:8" ht="16.350000000000001" customHeight="1" x14ac:dyDescent="0.25">
      <c r="A15" s="3"/>
      <c r="B15" s="3"/>
      <c r="C15" s="3"/>
      <c r="D15" s="3"/>
      <c r="E15" s="101" t="s">
        <v>92</v>
      </c>
      <c r="F15" s="104">
        <v>0</v>
      </c>
      <c r="G15" s="104"/>
      <c r="H15" s="104"/>
    </row>
    <row r="16" spans="1:8" ht="16.350000000000001" customHeight="1" x14ac:dyDescent="0.25">
      <c r="A16" s="3"/>
      <c r="B16" s="16" t="s">
        <v>6</v>
      </c>
      <c r="C16" s="100" t="s">
        <v>12</v>
      </c>
      <c r="D16" s="100" t="s">
        <v>8</v>
      </c>
      <c r="E16" s="182" t="s">
        <v>36</v>
      </c>
      <c r="F16" s="184"/>
      <c r="G16" s="102"/>
      <c r="H16" s="59"/>
    </row>
    <row r="17" spans="1:8" ht="16.350000000000001" customHeight="1" x14ac:dyDescent="0.25">
      <c r="A17" s="3"/>
      <c r="B17" s="202" t="s">
        <v>99</v>
      </c>
      <c r="C17" s="204" t="s">
        <v>13</v>
      </c>
      <c r="D17" s="204"/>
      <c r="E17" s="182" t="str">
        <f>IF(Accueil!$C$12="Oui","SOMME DES LOYERS LOA 20 T","-")</f>
        <v>SOMME DES LOYERS LOA 20 T</v>
      </c>
      <c r="F17" s="184"/>
      <c r="G17" s="62"/>
      <c r="H17" s="101"/>
    </row>
    <row r="18" spans="1:8" ht="16.350000000000001" customHeight="1" x14ac:dyDescent="0.25">
      <c r="A18" s="3"/>
      <c r="B18" s="203"/>
      <c r="C18" s="205"/>
      <c r="D18" s="205"/>
      <c r="E18" s="55"/>
      <c r="F18" s="55"/>
      <c r="G18" s="55"/>
      <c r="H18" s="55"/>
    </row>
    <row r="19" spans="1:8" ht="16.350000000000001" customHeight="1" x14ac:dyDescent="0.25">
      <c r="A19" s="3"/>
      <c r="B19" s="202" t="s">
        <v>155</v>
      </c>
      <c r="C19" s="204" t="s">
        <v>13</v>
      </c>
      <c r="D19" s="204"/>
      <c r="E19" s="55"/>
      <c r="F19" s="55"/>
      <c r="G19" s="55"/>
      <c r="H19" s="55"/>
    </row>
    <row r="20" spans="1:8" ht="16.350000000000001" customHeight="1" x14ac:dyDescent="0.25">
      <c r="A20" s="3"/>
      <c r="B20" s="203"/>
      <c r="C20" s="205"/>
      <c r="D20" s="205"/>
      <c r="E20" s="55"/>
      <c r="F20" s="55"/>
      <c r="G20" s="55"/>
      <c r="H20" s="55"/>
    </row>
    <row r="21" spans="1:8" ht="16.350000000000001" customHeight="1" x14ac:dyDescent="0.25">
      <c r="A21" s="3"/>
      <c r="B21" s="3"/>
      <c r="C21" s="3"/>
      <c r="D21" s="3"/>
    </row>
    <row r="22" spans="1:8" ht="16.350000000000001" customHeight="1" x14ac:dyDescent="0.25">
      <c r="A22" s="3"/>
      <c r="B22" s="16" t="s">
        <v>10</v>
      </c>
      <c r="C22" s="50" t="s">
        <v>7</v>
      </c>
      <c r="D22" s="50" t="s">
        <v>8</v>
      </c>
    </row>
    <row r="23" spans="1:8" ht="16.350000000000001" customHeight="1" x14ac:dyDescent="0.25">
      <c r="A23" s="16" t="s">
        <v>89</v>
      </c>
      <c r="B23" s="5" t="s">
        <v>82</v>
      </c>
      <c r="C23" s="40" t="s">
        <v>13</v>
      </c>
      <c r="D23" s="40"/>
    </row>
    <row r="24" spans="1:8" ht="16.350000000000001" customHeight="1" x14ac:dyDescent="0.25">
      <c r="A24" s="3"/>
      <c r="B24" s="3"/>
      <c r="C24" s="3"/>
      <c r="D24" s="3"/>
    </row>
    <row r="25" spans="1:8" ht="16.350000000000001" customHeight="1" x14ac:dyDescent="0.25">
      <c r="A25" s="3"/>
      <c r="B25" s="193" t="s">
        <v>179</v>
      </c>
      <c r="C25" s="194"/>
      <c r="D25" s="195"/>
    </row>
    <row r="26" spans="1:8" ht="16.350000000000001" customHeight="1" x14ac:dyDescent="0.25">
      <c r="A26" s="3"/>
      <c r="B26" s="196"/>
      <c r="C26" s="197"/>
      <c r="D26" s="198"/>
    </row>
    <row r="27" spans="1:8" ht="16.350000000000001" customHeight="1" x14ac:dyDescent="0.25">
      <c r="A27" s="3"/>
      <c r="B27" s="196"/>
      <c r="C27" s="197"/>
      <c r="D27" s="198"/>
    </row>
    <row r="28" spans="1:8" ht="16.350000000000001" customHeight="1" x14ac:dyDescent="0.25">
      <c r="B28" s="196"/>
      <c r="C28" s="197"/>
      <c r="D28" s="198"/>
    </row>
    <row r="29" spans="1:8" ht="16.350000000000001" customHeight="1" x14ac:dyDescent="0.25">
      <c r="B29" s="196"/>
      <c r="C29" s="197"/>
      <c r="D29" s="198"/>
    </row>
    <row r="30" spans="1:8" x14ac:dyDescent="0.25">
      <c r="B30" s="199"/>
      <c r="C30" s="200"/>
      <c r="D30" s="201"/>
    </row>
  </sheetData>
  <mergeCells count="22">
    <mergeCell ref="C6:D6"/>
    <mergeCell ref="B25:D30"/>
    <mergeCell ref="B1:D1"/>
    <mergeCell ref="B2:D2"/>
    <mergeCell ref="C5:D5"/>
    <mergeCell ref="B17:B18"/>
    <mergeCell ref="C17:C18"/>
    <mergeCell ref="D17:D18"/>
    <mergeCell ref="B19:B20"/>
    <mergeCell ref="C19:C20"/>
    <mergeCell ref="D19:D20"/>
    <mergeCell ref="E17:F17"/>
    <mergeCell ref="E1:H1"/>
    <mergeCell ref="E2:H2"/>
    <mergeCell ref="G4:H4"/>
    <mergeCell ref="F5:H5"/>
    <mergeCell ref="E7:H7"/>
    <mergeCell ref="E8:F8"/>
    <mergeCell ref="E9:F9"/>
    <mergeCell ref="E10:F10"/>
    <mergeCell ref="E16:F16"/>
    <mergeCell ref="E12:H12"/>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A1:L32"/>
  <sheetViews>
    <sheetView view="pageLayout" zoomScaleNormal="100" workbookViewId="0">
      <selection activeCell="E15" sqref="E15:L15"/>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3" customFormat="1" ht="17.100000000000001" customHeight="1" x14ac:dyDescent="0.25">
      <c r="B2" s="177" t="s">
        <v>24</v>
      </c>
      <c r="C2" s="177"/>
      <c r="D2" s="177"/>
      <c r="E2" s="177" t="s">
        <v>28</v>
      </c>
      <c r="F2" s="177"/>
      <c r="G2" s="177"/>
      <c r="H2" s="177"/>
      <c r="I2" s="177"/>
      <c r="J2" s="177"/>
      <c r="K2" s="177"/>
      <c r="L2" s="177"/>
    </row>
    <row r="3" spans="1:12" s="3" customFormat="1" ht="17.100000000000001" customHeight="1" thickBot="1" x14ac:dyDescent="0.3">
      <c r="E3" s="55"/>
      <c r="F3" s="55"/>
      <c r="G3" s="55"/>
      <c r="H3" s="55"/>
      <c r="I3" s="55"/>
      <c r="J3" s="55"/>
      <c r="K3" s="55"/>
      <c r="L3" s="55"/>
    </row>
    <row r="4" spans="1:12" s="3" customFormat="1" ht="17.100000000000001" customHeight="1" thickBot="1" x14ac:dyDescent="0.3">
      <c r="A4" s="54"/>
      <c r="B4" s="4" t="str">
        <f>"MATERIEL N°" &amp;$A$4</f>
        <v>MATERIEL N°</v>
      </c>
      <c r="C4" s="5" t="s">
        <v>11</v>
      </c>
      <c r="D4" s="5"/>
      <c r="E4" s="64" t="str">
        <f>"MATERIEL N°" &amp;$A$4</f>
        <v>MATERIEL N°</v>
      </c>
      <c r="F4" s="56" t="s">
        <v>11</v>
      </c>
      <c r="G4" s="185"/>
      <c r="H4" s="206"/>
      <c r="I4" s="206"/>
      <c r="J4" s="206"/>
      <c r="K4" s="206"/>
      <c r="L4" s="186"/>
    </row>
    <row r="5" spans="1:12" s="3" customFormat="1" ht="17.100000000000001" customHeight="1" x14ac:dyDescent="0.25">
      <c r="B5" s="5" t="s">
        <v>0</v>
      </c>
      <c r="C5" s="178" t="s">
        <v>86</v>
      </c>
      <c r="D5" s="178"/>
      <c r="E5" s="63" t="s">
        <v>0</v>
      </c>
      <c r="F5" s="171" t="str">
        <f>C5</f>
        <v>MFP DEPARTEMENTAL A4 COULEUR</v>
      </c>
      <c r="G5" s="172"/>
      <c r="H5" s="172"/>
      <c r="I5" s="172"/>
      <c r="J5" s="172"/>
      <c r="K5" s="172"/>
      <c r="L5" s="172"/>
    </row>
    <row r="6" spans="1:12" s="3" customFormat="1" ht="17.100000000000001" customHeight="1" x14ac:dyDescent="0.25">
      <c r="B6" s="5" t="s">
        <v>1</v>
      </c>
      <c r="C6" s="189"/>
      <c r="D6" s="190"/>
      <c r="E6" s="57"/>
      <c r="F6" s="57"/>
      <c r="G6" s="57"/>
      <c r="H6" s="55"/>
      <c r="I6" s="55"/>
      <c r="J6" s="55"/>
      <c r="K6" s="55"/>
      <c r="L6" s="55"/>
    </row>
    <row r="7" spans="1:12" s="3" customFormat="1" ht="17.100000000000001" customHeight="1" x14ac:dyDescent="0.25">
      <c r="E7" s="182" t="s">
        <v>95</v>
      </c>
      <c r="F7" s="183"/>
      <c r="G7" s="183"/>
      <c r="H7" s="183"/>
      <c r="I7" s="183"/>
      <c r="J7" s="183"/>
      <c r="K7" s="183"/>
      <c r="L7" s="184"/>
    </row>
    <row r="8" spans="1:12" s="3" customFormat="1" ht="17.100000000000001" customHeight="1" x14ac:dyDescent="0.25">
      <c r="B8" s="16" t="s">
        <v>9</v>
      </c>
      <c r="C8" s="50" t="s">
        <v>7</v>
      </c>
      <c r="D8" s="50"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3" customFormat="1" ht="17.100000000000001" customHeight="1" x14ac:dyDescent="0.25">
      <c r="B9" s="17" t="s">
        <v>3</v>
      </c>
      <c r="C9" s="40">
        <v>30</v>
      </c>
      <c r="D9" s="40"/>
      <c r="E9" s="168" t="str">
        <f>"Matériel n°" &amp;$A$4</f>
        <v>Matériel n°</v>
      </c>
      <c r="F9" s="170"/>
      <c r="G9" s="104"/>
      <c r="H9" s="101"/>
      <c r="I9" s="104"/>
      <c r="J9" s="104"/>
      <c r="K9" s="104"/>
      <c r="L9" s="104"/>
    </row>
    <row r="10" spans="1:12" s="3" customFormat="1" ht="17.100000000000001" customHeight="1" x14ac:dyDescent="0.25">
      <c r="B10" s="5" t="s">
        <v>18</v>
      </c>
      <c r="C10" s="40">
        <v>30</v>
      </c>
      <c r="D10" s="40"/>
      <c r="E10" s="168" t="s">
        <v>32</v>
      </c>
      <c r="F10" s="170"/>
      <c r="G10" s="104"/>
      <c r="H10" s="101"/>
      <c r="I10" s="104"/>
      <c r="J10" s="104"/>
      <c r="K10" s="104"/>
      <c r="L10" s="104"/>
    </row>
    <row r="11" spans="1:12" s="3" customFormat="1" ht="17.100000000000001" customHeight="1" x14ac:dyDescent="0.25">
      <c r="B11" s="5" t="s">
        <v>21</v>
      </c>
      <c r="C11" s="40">
        <v>30</v>
      </c>
      <c r="D11" s="40"/>
      <c r="E11" s="168" t="s">
        <v>85</v>
      </c>
      <c r="F11" s="170"/>
      <c r="G11" s="104"/>
      <c r="H11" s="101"/>
      <c r="I11" s="104"/>
      <c r="J11" s="104"/>
      <c r="K11" s="104"/>
      <c r="L11" s="104"/>
    </row>
    <row r="12" spans="1:12" s="3" customFormat="1" ht="17.100000000000001" customHeight="1" x14ac:dyDescent="0.25">
      <c r="B12" s="5" t="s">
        <v>20</v>
      </c>
      <c r="C12" s="40">
        <v>1024</v>
      </c>
      <c r="D12" s="40"/>
      <c r="E12" s="168" t="s">
        <v>92</v>
      </c>
      <c r="F12" s="170"/>
      <c r="G12" s="104"/>
      <c r="H12" s="101"/>
      <c r="I12" s="104"/>
      <c r="J12" s="104"/>
      <c r="K12" s="104"/>
      <c r="L12" s="104"/>
    </row>
    <row r="13" spans="1:12" s="3" customFormat="1" ht="17.100000000000001" customHeight="1" x14ac:dyDescent="0.25">
      <c r="B13" s="5" t="s">
        <v>77</v>
      </c>
      <c r="C13" s="40">
        <v>500</v>
      </c>
      <c r="D13" s="40"/>
      <c r="E13" s="168" t="s">
        <v>125</v>
      </c>
      <c r="F13" s="170"/>
      <c r="G13" s="104"/>
      <c r="H13" s="101"/>
      <c r="I13" s="104"/>
      <c r="J13" s="104"/>
      <c r="K13" s="104"/>
      <c r="L13" s="104"/>
    </row>
    <row r="14" spans="1:12" s="3" customFormat="1" ht="17.100000000000001" customHeight="1" x14ac:dyDescent="0.25">
      <c r="B14" s="5" t="s">
        <v>4</v>
      </c>
      <c r="C14" s="40">
        <v>100</v>
      </c>
      <c r="D14" s="40"/>
      <c r="E14" s="105"/>
      <c r="F14" s="105"/>
      <c r="G14" s="105"/>
      <c r="H14" s="105"/>
      <c r="I14" s="105"/>
      <c r="J14" s="105"/>
      <c r="K14" s="105"/>
      <c r="L14" s="105"/>
    </row>
    <row r="15" spans="1:12" s="3" customFormat="1" ht="17.100000000000001" customHeight="1" x14ac:dyDescent="0.25">
      <c r="B15" s="5" t="s">
        <v>5</v>
      </c>
      <c r="C15" s="40">
        <v>1100</v>
      </c>
      <c r="D15" s="40"/>
      <c r="E15" s="181" t="s">
        <v>96</v>
      </c>
      <c r="F15" s="181"/>
      <c r="G15" s="181"/>
      <c r="H15" s="181"/>
      <c r="I15" s="181"/>
      <c r="J15" s="181"/>
      <c r="K15" s="181"/>
      <c r="L15" s="181"/>
    </row>
    <row r="16" spans="1:12" s="3" customFormat="1" ht="17.100000000000001" customHeight="1" x14ac:dyDescent="0.25">
      <c r="E16" s="61" t="s">
        <v>33</v>
      </c>
      <c r="F16" s="61" t="s">
        <v>34</v>
      </c>
      <c r="G16" s="61" t="s">
        <v>173</v>
      </c>
      <c r="H16" s="61" t="str">
        <f>Accueil!$B$13</f>
        <v>Achat</v>
      </c>
      <c r="I16" s="61" t="e">
        <f>Accueil!#REF!</f>
        <v>#REF!</v>
      </c>
      <c r="J16" s="61" t="e">
        <f>Accueil!#REF!</f>
        <v>#REF!</v>
      </c>
      <c r="K16" s="61" t="e">
        <f>Accueil!#REF!</f>
        <v>#REF!</v>
      </c>
      <c r="L16" s="61" t="str">
        <f>Accueil!$C$13</f>
        <v>Crédit Bail 20 Trimestres</v>
      </c>
    </row>
    <row r="17" spans="1:12" s="3" customFormat="1" ht="17.100000000000001" customHeight="1" x14ac:dyDescent="0.25">
      <c r="B17" s="16" t="s">
        <v>6</v>
      </c>
      <c r="C17" s="100" t="s">
        <v>12</v>
      </c>
      <c r="D17" s="100" t="s">
        <v>8</v>
      </c>
      <c r="E17" s="101" t="str">
        <f>"Matériel n°" &amp;$A$4</f>
        <v>Matériel n°</v>
      </c>
      <c r="F17" s="104">
        <f>C6</f>
        <v>0</v>
      </c>
      <c r="G17" s="104"/>
      <c r="H17" s="104"/>
      <c r="I17" s="104"/>
      <c r="J17" s="104"/>
      <c r="K17" s="104"/>
      <c r="L17" s="104"/>
    </row>
    <row r="18" spans="1:12" s="3" customFormat="1" ht="17.100000000000001" customHeight="1" x14ac:dyDescent="0.25">
      <c r="B18" s="202" t="s">
        <v>99</v>
      </c>
      <c r="C18" s="204" t="s">
        <v>13</v>
      </c>
      <c r="D18" s="204"/>
      <c r="E18" s="101" t="s">
        <v>32</v>
      </c>
      <c r="F18" s="104"/>
      <c r="G18" s="104"/>
      <c r="H18" s="104"/>
      <c r="I18" s="104"/>
      <c r="J18" s="104"/>
      <c r="K18" s="104"/>
      <c r="L18" s="104"/>
    </row>
    <row r="19" spans="1:12" s="3" customFormat="1" ht="17.100000000000001" customHeight="1" x14ac:dyDescent="0.25">
      <c r="B19" s="203"/>
      <c r="C19" s="205"/>
      <c r="D19" s="205"/>
      <c r="E19" s="101" t="s">
        <v>85</v>
      </c>
      <c r="F19" s="104"/>
      <c r="G19" s="104"/>
      <c r="H19" s="104"/>
      <c r="I19" s="104"/>
      <c r="J19" s="104"/>
      <c r="K19" s="104"/>
      <c r="L19" s="104"/>
    </row>
    <row r="20" spans="1:12" s="3" customFormat="1" ht="17.100000000000001" customHeight="1" x14ac:dyDescent="0.25">
      <c r="B20" s="202" t="s">
        <v>155</v>
      </c>
      <c r="C20" s="204" t="s">
        <v>13</v>
      </c>
      <c r="D20" s="204"/>
      <c r="E20" s="101" t="s">
        <v>92</v>
      </c>
      <c r="F20" s="104"/>
      <c r="G20" s="104"/>
      <c r="H20" s="104"/>
      <c r="I20" s="104"/>
      <c r="J20" s="104"/>
      <c r="K20" s="104"/>
      <c r="L20" s="104"/>
    </row>
    <row r="21" spans="1:12" s="3" customFormat="1" ht="17.100000000000001" customHeight="1" x14ac:dyDescent="0.25">
      <c r="B21" s="203"/>
      <c r="C21" s="205"/>
      <c r="D21" s="205"/>
      <c r="E21" s="101" t="s">
        <v>125</v>
      </c>
      <c r="F21" s="104"/>
      <c r="G21" s="104"/>
      <c r="H21" s="104"/>
      <c r="I21" s="104"/>
      <c r="J21" s="104"/>
      <c r="K21" s="104"/>
      <c r="L21" s="104"/>
    </row>
    <row r="22" spans="1:12" s="3" customFormat="1" ht="17.100000000000001" customHeight="1" x14ac:dyDescent="0.25">
      <c r="E22" s="182" t="s">
        <v>36</v>
      </c>
      <c r="F22" s="184"/>
      <c r="G22" s="102"/>
      <c r="H22" s="59"/>
      <c r="I22" s="59"/>
      <c r="J22" s="59"/>
      <c r="K22" s="59"/>
      <c r="L22" s="59"/>
    </row>
    <row r="23" spans="1:12" s="3" customFormat="1" ht="17.100000000000001" customHeight="1" x14ac:dyDescent="0.25">
      <c r="B23" s="16" t="s">
        <v>10</v>
      </c>
      <c r="C23" s="50" t="s">
        <v>7</v>
      </c>
      <c r="D23" s="50" t="s">
        <v>8</v>
      </c>
      <c r="E23" s="182" t="str">
        <f>IF(Accueil!$B$12="Oui","SOMME DES LOYERS LOA 4 T","-")</f>
        <v>SOMME DES LOYERS LOA 4 T</v>
      </c>
      <c r="F23" s="184"/>
      <c r="G23" s="62"/>
      <c r="H23" s="104"/>
      <c r="I23" s="59"/>
      <c r="J23" s="59"/>
      <c r="K23" s="59"/>
      <c r="L23" s="59"/>
    </row>
    <row r="24" spans="1:12" s="3" customFormat="1" ht="17.100000000000001" customHeight="1" x14ac:dyDescent="0.25">
      <c r="A24" s="191" t="s">
        <v>14</v>
      </c>
      <c r="B24" s="56" t="s">
        <v>77</v>
      </c>
      <c r="C24" s="76">
        <v>500</v>
      </c>
      <c r="D24" s="40"/>
      <c r="E24" s="182" t="e">
        <f>IF(Accueil!#REF!="Oui","SOMME DES LOYERS LOA 8 T","-")</f>
        <v>#REF!</v>
      </c>
      <c r="F24" s="184"/>
      <c r="G24" s="62"/>
      <c r="H24" s="59"/>
      <c r="I24" s="104"/>
      <c r="J24" s="59"/>
      <c r="K24" s="59"/>
      <c r="L24" s="59"/>
    </row>
    <row r="25" spans="1:12" s="3" customFormat="1" ht="17.100000000000001" customHeight="1" x14ac:dyDescent="0.25">
      <c r="A25" s="192"/>
      <c r="B25" s="58" t="s">
        <v>15</v>
      </c>
      <c r="C25" s="76">
        <v>1000</v>
      </c>
      <c r="D25" s="40"/>
      <c r="E25" s="182" t="e">
        <f>IF(Accueil!#REF!="Oui","SOMME DES LOYERS LOA 12 T","-")</f>
        <v>#REF!</v>
      </c>
      <c r="F25" s="184"/>
      <c r="G25" s="62"/>
      <c r="H25" s="59"/>
      <c r="I25" s="59"/>
      <c r="J25" s="104"/>
      <c r="K25" s="59"/>
      <c r="L25" s="59"/>
    </row>
    <row r="26" spans="1:12" s="3" customFormat="1" ht="17.100000000000001" customHeight="1" x14ac:dyDescent="0.25">
      <c r="A26" s="16" t="s">
        <v>83</v>
      </c>
      <c r="B26" s="5" t="s">
        <v>25</v>
      </c>
      <c r="C26" s="40" t="s">
        <v>13</v>
      </c>
      <c r="D26" s="40"/>
      <c r="E26" s="182" t="e">
        <f>IF(Accueil!#REF!="Oui","SOMME DES LOYERS LOA 16 T","-")</f>
        <v>#REF!</v>
      </c>
      <c r="F26" s="184"/>
      <c r="G26" s="62"/>
      <c r="H26" s="59"/>
      <c r="I26" s="59"/>
      <c r="J26" s="59"/>
      <c r="K26" s="60"/>
      <c r="L26" s="59"/>
    </row>
    <row r="27" spans="1:12" s="3" customFormat="1" ht="17.100000000000001" customHeight="1" x14ac:dyDescent="0.25">
      <c r="A27" s="16" t="s">
        <v>89</v>
      </c>
      <c r="B27" s="5" t="s">
        <v>82</v>
      </c>
      <c r="C27" s="40" t="s">
        <v>13</v>
      </c>
      <c r="D27" s="40"/>
      <c r="E27" s="182" t="str">
        <f>IF(Accueil!$C$12="Oui","SOMME DES LOYERS LOA 20 T","-")</f>
        <v>SOMME DES LOYERS LOA 20 T</v>
      </c>
      <c r="F27" s="184"/>
      <c r="G27" s="62"/>
      <c r="H27" s="59"/>
      <c r="I27" s="59"/>
      <c r="J27" s="59"/>
      <c r="K27" s="59"/>
      <c r="L27" s="101"/>
    </row>
    <row r="28" spans="1:12" s="3" customFormat="1" ht="17.100000000000001" customHeight="1" x14ac:dyDescent="0.25">
      <c r="A28" s="16" t="s">
        <v>124</v>
      </c>
      <c r="B28" s="5" t="s">
        <v>93</v>
      </c>
      <c r="C28" s="40" t="s">
        <v>84</v>
      </c>
      <c r="D28" s="40"/>
      <c r="E28" s="55"/>
      <c r="F28" s="55"/>
      <c r="G28" s="55"/>
      <c r="H28" s="55"/>
      <c r="I28" s="55"/>
      <c r="J28" s="55"/>
      <c r="K28" s="55"/>
      <c r="L28" s="55"/>
    </row>
    <row r="29" spans="1:12" s="3" customFormat="1" ht="17.100000000000001" customHeight="1" x14ac:dyDescent="0.25">
      <c r="E29" s="55"/>
      <c r="F29" s="55"/>
      <c r="G29" s="55"/>
      <c r="H29" s="55"/>
      <c r="I29" s="55"/>
      <c r="J29" s="55"/>
      <c r="K29" s="55"/>
      <c r="L29" s="55"/>
    </row>
    <row r="30" spans="1:12" s="3" customFormat="1" ht="17.100000000000001" customHeight="1" x14ac:dyDescent="0.25">
      <c r="B30" s="193" t="s">
        <v>27</v>
      </c>
      <c r="C30" s="207"/>
      <c r="D30" s="208"/>
      <c r="E30" s="55"/>
      <c r="F30" s="55"/>
      <c r="G30" s="55"/>
      <c r="H30" s="55"/>
      <c r="I30" s="55"/>
      <c r="J30" s="55"/>
      <c r="K30" s="55"/>
      <c r="L30" s="55"/>
    </row>
    <row r="31" spans="1:12" s="3" customFormat="1" ht="17.100000000000001" customHeight="1" x14ac:dyDescent="0.25">
      <c r="B31" s="209"/>
      <c r="C31" s="210"/>
      <c r="D31" s="211"/>
      <c r="E31" s="55"/>
      <c r="F31" s="55"/>
      <c r="G31" s="55"/>
      <c r="H31" s="55"/>
      <c r="I31" s="55"/>
      <c r="J31" s="55"/>
      <c r="K31" s="55"/>
      <c r="L31" s="55"/>
    </row>
    <row r="32" spans="1:12" s="3" customFormat="1" ht="17.100000000000001" customHeight="1" x14ac:dyDescent="0.25">
      <c r="B32" s="212"/>
      <c r="C32" s="213"/>
      <c r="D32" s="214"/>
      <c r="E32" s="55"/>
      <c r="F32" s="55"/>
      <c r="G32" s="55"/>
      <c r="H32" s="55"/>
      <c r="I32" s="55"/>
      <c r="J32" s="55"/>
      <c r="K32" s="55"/>
      <c r="L32" s="55"/>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3" customFormat="1" ht="17.100000000000001" customHeight="1" x14ac:dyDescent="0.25">
      <c r="B2" s="177" t="s">
        <v>24</v>
      </c>
      <c r="C2" s="177"/>
      <c r="D2" s="177"/>
      <c r="E2" s="177" t="s">
        <v>28</v>
      </c>
      <c r="F2" s="177"/>
      <c r="G2" s="177"/>
      <c r="H2" s="177"/>
      <c r="I2" s="177"/>
      <c r="J2" s="177"/>
      <c r="K2" s="177"/>
      <c r="L2" s="177"/>
    </row>
    <row r="3" spans="1:12" s="3" customFormat="1" ht="17.100000000000001" customHeight="1" thickBot="1" x14ac:dyDescent="0.3">
      <c r="E3" s="55"/>
      <c r="F3" s="55"/>
      <c r="G3" s="55"/>
      <c r="H3" s="55"/>
      <c r="I3" s="55"/>
      <c r="J3" s="55"/>
      <c r="K3" s="55"/>
      <c r="L3" s="55"/>
    </row>
    <row r="4" spans="1:12" s="3" customFormat="1" ht="17.100000000000001" customHeight="1" thickBot="1" x14ac:dyDescent="0.3">
      <c r="A4" s="54"/>
      <c r="B4" s="4" t="str">
        <f>"MATERIEL N°" &amp;$A$4</f>
        <v>MATERIEL N°</v>
      </c>
      <c r="C4" s="5" t="s">
        <v>11</v>
      </c>
      <c r="D4" s="5"/>
      <c r="E4" s="64" t="str">
        <f>"MATERIEL N°" &amp;$A$4</f>
        <v>MATERIEL N°</v>
      </c>
      <c r="F4" s="56" t="s">
        <v>11</v>
      </c>
      <c r="G4" s="185"/>
      <c r="H4" s="206"/>
      <c r="I4" s="206"/>
      <c r="J4" s="206"/>
      <c r="K4" s="206"/>
      <c r="L4" s="186"/>
    </row>
    <row r="5" spans="1:12" s="3" customFormat="1" ht="17.100000000000001" customHeight="1" x14ac:dyDescent="0.25">
      <c r="B5" s="5" t="s">
        <v>0</v>
      </c>
      <c r="C5" s="178" t="s">
        <v>80</v>
      </c>
      <c r="D5" s="178"/>
      <c r="E5" s="63" t="s">
        <v>0</v>
      </c>
      <c r="F5" s="171" t="str">
        <f>C5</f>
        <v>MFP LOCAL A3 N&amp;B</v>
      </c>
      <c r="G5" s="172"/>
      <c r="H5" s="172"/>
      <c r="I5" s="172"/>
      <c r="J5" s="172"/>
      <c r="K5" s="172"/>
      <c r="L5" s="172"/>
    </row>
    <row r="6" spans="1:12" s="3" customFormat="1" ht="17.100000000000001" customHeight="1" x14ac:dyDescent="0.25">
      <c r="B6" s="5" t="s">
        <v>1</v>
      </c>
      <c r="C6" s="189"/>
      <c r="D6" s="190"/>
      <c r="E6" s="57"/>
      <c r="F6" s="57"/>
      <c r="G6" s="57"/>
      <c r="H6" s="55"/>
      <c r="I6" s="55"/>
      <c r="J6" s="55"/>
      <c r="K6" s="55"/>
      <c r="L6" s="55"/>
    </row>
    <row r="7" spans="1:12" s="3" customFormat="1" ht="17.100000000000001" customHeight="1" x14ac:dyDescent="0.25">
      <c r="E7" s="182" t="s">
        <v>95</v>
      </c>
      <c r="F7" s="183"/>
      <c r="G7" s="183"/>
      <c r="H7" s="183"/>
      <c r="I7" s="183"/>
      <c r="J7" s="183"/>
      <c r="K7" s="183"/>
      <c r="L7" s="184"/>
    </row>
    <row r="8" spans="1:12" s="3" customFormat="1" ht="17.100000000000001" customHeight="1" x14ac:dyDescent="0.25">
      <c r="B8" s="16" t="s">
        <v>9</v>
      </c>
      <c r="C8" s="50" t="s">
        <v>7</v>
      </c>
      <c r="D8" s="50"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3" customFormat="1" ht="17.100000000000001" customHeight="1" x14ac:dyDescent="0.25">
      <c r="B9" s="17" t="s">
        <v>3</v>
      </c>
      <c r="C9" s="40">
        <v>25</v>
      </c>
      <c r="D9" s="40"/>
      <c r="E9" s="168" t="str">
        <f>"Matériel n°" &amp;$A$4</f>
        <v>Matériel n°</v>
      </c>
      <c r="F9" s="170"/>
      <c r="G9" s="104"/>
      <c r="H9" s="101"/>
      <c r="I9" s="104"/>
      <c r="J9" s="104"/>
      <c r="K9" s="104"/>
      <c r="L9" s="104"/>
    </row>
    <row r="10" spans="1:12" s="3" customFormat="1" ht="17.100000000000001" customHeight="1" x14ac:dyDescent="0.25">
      <c r="B10" s="5" t="s">
        <v>21</v>
      </c>
      <c r="C10" s="40">
        <v>25</v>
      </c>
      <c r="D10" s="40"/>
      <c r="E10" s="168" t="s">
        <v>32</v>
      </c>
      <c r="F10" s="170"/>
      <c r="G10" s="104"/>
      <c r="H10" s="101"/>
      <c r="I10" s="104"/>
      <c r="J10" s="104"/>
      <c r="K10" s="104"/>
      <c r="L10" s="104"/>
    </row>
    <row r="11" spans="1:12" s="3" customFormat="1" ht="17.100000000000001" customHeight="1" x14ac:dyDescent="0.25">
      <c r="B11" s="5" t="s">
        <v>20</v>
      </c>
      <c r="C11" s="40">
        <v>512</v>
      </c>
      <c r="D11" s="40"/>
      <c r="E11" s="168" t="s">
        <v>85</v>
      </c>
      <c r="F11" s="170"/>
      <c r="G11" s="104"/>
      <c r="H11" s="101"/>
      <c r="I11" s="104"/>
      <c r="J11" s="104"/>
      <c r="K11" s="104"/>
      <c r="L11" s="104"/>
    </row>
    <row r="12" spans="1:12" s="3" customFormat="1" ht="17.100000000000001" customHeight="1" x14ac:dyDescent="0.25">
      <c r="B12" s="5" t="s">
        <v>77</v>
      </c>
      <c r="C12" s="40">
        <v>250</v>
      </c>
      <c r="D12" s="40"/>
      <c r="E12" s="168" t="s">
        <v>92</v>
      </c>
      <c r="F12" s="170"/>
      <c r="G12" s="104"/>
      <c r="H12" s="101"/>
      <c r="I12" s="104"/>
      <c r="J12" s="104"/>
      <c r="K12" s="104"/>
      <c r="L12" s="104"/>
    </row>
    <row r="13" spans="1:12" s="3" customFormat="1" ht="17.100000000000001" customHeight="1" x14ac:dyDescent="0.25">
      <c r="B13" s="5" t="s">
        <v>4</v>
      </c>
      <c r="C13" s="40">
        <v>50</v>
      </c>
      <c r="D13" s="40"/>
      <c r="E13" s="168" t="s">
        <v>125</v>
      </c>
      <c r="F13" s="170"/>
      <c r="G13" s="104"/>
      <c r="H13" s="101"/>
      <c r="I13" s="104"/>
      <c r="J13" s="104"/>
      <c r="K13" s="104"/>
      <c r="L13" s="104"/>
    </row>
    <row r="14" spans="1:12" s="3" customFormat="1" ht="17.100000000000001" customHeight="1" x14ac:dyDescent="0.25">
      <c r="B14" s="5" t="s">
        <v>5</v>
      </c>
      <c r="C14" s="40">
        <v>550</v>
      </c>
      <c r="D14" s="40"/>
      <c r="E14" s="105"/>
      <c r="F14" s="105"/>
      <c r="G14" s="105"/>
      <c r="H14" s="105"/>
      <c r="I14" s="105"/>
      <c r="J14" s="105"/>
      <c r="K14" s="105"/>
      <c r="L14" s="105"/>
    </row>
    <row r="15" spans="1:12" s="3" customFormat="1" ht="17.100000000000001" customHeight="1" x14ac:dyDescent="0.25">
      <c r="E15" s="181" t="s">
        <v>96</v>
      </c>
      <c r="F15" s="181"/>
      <c r="G15" s="181"/>
      <c r="H15" s="181"/>
      <c r="I15" s="181"/>
      <c r="J15" s="181"/>
      <c r="K15" s="181"/>
      <c r="L15" s="181"/>
    </row>
    <row r="16" spans="1:12" s="3" customFormat="1" ht="17.100000000000001" customHeight="1" x14ac:dyDescent="0.25">
      <c r="B16" s="16" t="s">
        <v>6</v>
      </c>
      <c r="C16" s="100" t="s">
        <v>12</v>
      </c>
      <c r="D16" s="100" t="s">
        <v>8</v>
      </c>
      <c r="E16" s="61" t="s">
        <v>33</v>
      </c>
      <c r="F16" s="61" t="s">
        <v>34</v>
      </c>
      <c r="G16" s="61" t="s">
        <v>173</v>
      </c>
      <c r="H16" s="61" t="str">
        <f>Accueil!$B$13</f>
        <v>Achat</v>
      </c>
      <c r="I16" s="61" t="e">
        <f>Accueil!#REF!</f>
        <v>#REF!</v>
      </c>
      <c r="J16" s="61" t="e">
        <f>Accueil!#REF!</f>
        <v>#REF!</v>
      </c>
      <c r="K16" s="61" t="e">
        <f>Accueil!#REF!</f>
        <v>#REF!</v>
      </c>
      <c r="L16" s="61" t="str">
        <f>Accueil!$C$13</f>
        <v>Crédit Bail 20 Trimestres</v>
      </c>
    </row>
    <row r="17" spans="1:12" s="3" customFormat="1" ht="17.100000000000001" customHeight="1" x14ac:dyDescent="0.25">
      <c r="B17" s="202" t="s">
        <v>99</v>
      </c>
      <c r="C17" s="204" t="s">
        <v>13</v>
      </c>
      <c r="D17" s="204"/>
      <c r="E17" s="101" t="str">
        <f>"Matériel n°" &amp;$A$4</f>
        <v>Matériel n°</v>
      </c>
      <c r="F17" s="104">
        <f>C6</f>
        <v>0</v>
      </c>
      <c r="G17" s="104"/>
      <c r="H17" s="104"/>
      <c r="I17" s="104"/>
      <c r="J17" s="104"/>
      <c r="K17" s="104"/>
      <c r="L17" s="104"/>
    </row>
    <row r="18" spans="1:12" s="3" customFormat="1" ht="17.100000000000001" customHeight="1" x14ac:dyDescent="0.25">
      <c r="B18" s="203"/>
      <c r="C18" s="205"/>
      <c r="D18" s="205"/>
      <c r="E18" s="101" t="s">
        <v>32</v>
      </c>
      <c r="F18" s="104"/>
      <c r="G18" s="104"/>
      <c r="H18" s="104"/>
      <c r="I18" s="104"/>
      <c r="J18" s="104"/>
      <c r="K18" s="104"/>
      <c r="L18" s="104"/>
    </row>
    <row r="19" spans="1:12" s="3" customFormat="1" ht="17.100000000000001" customHeight="1" x14ac:dyDescent="0.25">
      <c r="B19" s="202" t="s">
        <v>155</v>
      </c>
      <c r="C19" s="204" t="s">
        <v>13</v>
      </c>
      <c r="D19" s="204"/>
      <c r="E19" s="101" t="s">
        <v>85</v>
      </c>
      <c r="F19" s="104"/>
      <c r="G19" s="104"/>
      <c r="H19" s="104"/>
      <c r="I19" s="104"/>
      <c r="J19" s="104"/>
      <c r="K19" s="104"/>
      <c r="L19" s="104"/>
    </row>
    <row r="20" spans="1:12" s="3" customFormat="1" ht="17.100000000000001" customHeight="1" x14ac:dyDescent="0.25">
      <c r="B20" s="203"/>
      <c r="C20" s="205"/>
      <c r="D20" s="205"/>
      <c r="E20" s="101" t="s">
        <v>92</v>
      </c>
      <c r="F20" s="104"/>
      <c r="G20" s="104"/>
      <c r="H20" s="104"/>
      <c r="I20" s="104"/>
      <c r="J20" s="104"/>
      <c r="K20" s="104"/>
      <c r="L20" s="104"/>
    </row>
    <row r="21" spans="1:12" s="3" customFormat="1" ht="17.100000000000001" customHeight="1" x14ac:dyDescent="0.25">
      <c r="E21" s="101" t="s">
        <v>125</v>
      </c>
      <c r="F21" s="104"/>
      <c r="G21" s="104"/>
      <c r="H21" s="104"/>
      <c r="I21" s="104"/>
      <c r="J21" s="104"/>
      <c r="K21" s="104"/>
      <c r="L21" s="104"/>
    </row>
    <row r="22" spans="1:12" s="3" customFormat="1" ht="17.100000000000001" customHeight="1" x14ac:dyDescent="0.25">
      <c r="B22" s="16" t="s">
        <v>10</v>
      </c>
      <c r="C22" s="50" t="s">
        <v>7</v>
      </c>
      <c r="D22" s="50" t="s">
        <v>8</v>
      </c>
      <c r="E22" s="182" t="s">
        <v>36</v>
      </c>
      <c r="F22" s="184"/>
      <c r="G22" s="102"/>
      <c r="H22" s="59"/>
      <c r="I22" s="59"/>
      <c r="J22" s="59"/>
      <c r="K22" s="59"/>
      <c r="L22" s="59"/>
    </row>
    <row r="23" spans="1:12" s="3" customFormat="1" ht="17.100000000000001" customHeight="1" x14ac:dyDescent="0.25">
      <c r="A23" s="191" t="s">
        <v>14</v>
      </c>
      <c r="B23" s="56" t="s">
        <v>77</v>
      </c>
      <c r="C23" s="76">
        <v>250</v>
      </c>
      <c r="D23" s="40"/>
      <c r="E23" s="182" t="str">
        <f>IF(Accueil!$B$12="Oui","SOMME DES LOYERS LOA 4 T","-")</f>
        <v>SOMME DES LOYERS LOA 4 T</v>
      </c>
      <c r="F23" s="184"/>
      <c r="G23" s="62"/>
      <c r="H23" s="104"/>
      <c r="I23" s="59"/>
      <c r="J23" s="59"/>
      <c r="K23" s="59"/>
      <c r="L23" s="59"/>
    </row>
    <row r="24" spans="1:12" s="3" customFormat="1" ht="17.100000000000001" customHeight="1" x14ac:dyDescent="0.25">
      <c r="A24" s="192"/>
      <c r="B24" s="58" t="s">
        <v>15</v>
      </c>
      <c r="C24" s="76">
        <v>500</v>
      </c>
      <c r="D24" s="40"/>
      <c r="E24" s="182" t="e">
        <f>IF(Accueil!#REF!="Oui","SOMME DES LOYERS LOA 8 T","-")</f>
        <v>#REF!</v>
      </c>
      <c r="F24" s="184"/>
      <c r="G24" s="62"/>
      <c r="H24" s="59"/>
      <c r="I24" s="104"/>
      <c r="J24" s="59"/>
      <c r="K24" s="59"/>
      <c r="L24" s="59"/>
    </row>
    <row r="25" spans="1:12" s="3" customFormat="1" ht="17.100000000000001" customHeight="1" x14ac:dyDescent="0.25">
      <c r="A25" s="16" t="s">
        <v>83</v>
      </c>
      <c r="B25" s="5" t="s">
        <v>25</v>
      </c>
      <c r="C25" s="40" t="s">
        <v>13</v>
      </c>
      <c r="D25" s="40"/>
      <c r="E25" s="182" t="e">
        <f>IF(Accueil!#REF!="Oui","SOMME DES LOYERS LOA 12 T","-")</f>
        <v>#REF!</v>
      </c>
      <c r="F25" s="184"/>
      <c r="G25" s="62"/>
      <c r="H25" s="59"/>
      <c r="I25" s="59"/>
      <c r="J25" s="104"/>
      <c r="K25" s="59"/>
      <c r="L25" s="59"/>
    </row>
    <row r="26" spans="1:12" s="3" customFormat="1" ht="17.100000000000001" customHeight="1" x14ac:dyDescent="0.25">
      <c r="A26" s="16" t="s">
        <v>89</v>
      </c>
      <c r="B26" s="5" t="s">
        <v>82</v>
      </c>
      <c r="C26" s="40" t="s">
        <v>13</v>
      </c>
      <c r="D26" s="40"/>
      <c r="E26" s="182" t="e">
        <f>IF(Accueil!#REF!="Oui","SOMME DES LOYERS LOA 16 T","-")</f>
        <v>#REF!</v>
      </c>
      <c r="F26" s="184"/>
      <c r="G26" s="62"/>
      <c r="H26" s="59"/>
      <c r="I26" s="59"/>
      <c r="J26" s="59"/>
      <c r="K26" s="60"/>
      <c r="L26" s="59"/>
    </row>
    <row r="27" spans="1:12" s="3" customFormat="1" ht="17.100000000000001" customHeight="1" x14ac:dyDescent="0.25">
      <c r="A27" s="16" t="s">
        <v>124</v>
      </c>
      <c r="B27" s="5" t="s">
        <v>93</v>
      </c>
      <c r="C27" s="40" t="s">
        <v>84</v>
      </c>
      <c r="D27" s="40"/>
      <c r="E27" s="182" t="str">
        <f>IF(Accueil!$C$12="Oui","SOMME DES LOYERS LOA 20 T","-")</f>
        <v>SOMME DES LOYERS LOA 20 T</v>
      </c>
      <c r="F27" s="184"/>
      <c r="G27" s="62"/>
      <c r="H27" s="59"/>
      <c r="I27" s="59"/>
      <c r="J27" s="59"/>
      <c r="K27" s="59"/>
      <c r="L27" s="101"/>
    </row>
    <row r="28" spans="1:12" s="3" customFormat="1" ht="17.100000000000001" customHeight="1" x14ac:dyDescent="0.25">
      <c r="E28" s="55"/>
      <c r="F28" s="55"/>
      <c r="G28" s="55"/>
      <c r="H28" s="55"/>
      <c r="I28" s="55"/>
      <c r="J28" s="55"/>
      <c r="K28" s="55"/>
      <c r="L28" s="55"/>
    </row>
    <row r="29" spans="1:12" s="3" customFormat="1" ht="17.100000000000001" customHeight="1" x14ac:dyDescent="0.25">
      <c r="B29" s="193" t="s">
        <v>26</v>
      </c>
      <c r="C29" s="207"/>
      <c r="D29" s="208"/>
      <c r="E29" s="55"/>
      <c r="F29" s="55"/>
      <c r="G29" s="55"/>
      <c r="H29" s="55"/>
      <c r="I29" s="55"/>
      <c r="J29" s="55"/>
      <c r="K29" s="55"/>
      <c r="L29" s="55"/>
    </row>
    <row r="30" spans="1:12" s="3" customFormat="1" ht="17.100000000000001" customHeight="1" x14ac:dyDescent="0.25">
      <c r="B30" s="209"/>
      <c r="C30" s="210"/>
      <c r="D30" s="211"/>
      <c r="E30" s="55"/>
      <c r="F30" s="55"/>
      <c r="G30" s="55"/>
      <c r="H30" s="55"/>
      <c r="I30" s="55"/>
      <c r="J30" s="55"/>
      <c r="K30" s="55"/>
      <c r="L30" s="55"/>
    </row>
    <row r="31" spans="1:12" s="3" customFormat="1" ht="17.100000000000001" customHeight="1" x14ac:dyDescent="0.25">
      <c r="B31" s="209"/>
      <c r="C31" s="210"/>
      <c r="D31" s="211"/>
      <c r="E31" s="55"/>
      <c r="F31" s="55"/>
      <c r="G31" s="55"/>
      <c r="H31" s="55"/>
      <c r="I31" s="55"/>
      <c r="J31" s="55"/>
      <c r="K31" s="55"/>
      <c r="L31" s="55"/>
    </row>
    <row r="32" spans="1:12" s="3" customFormat="1" ht="17.100000000000001" customHeight="1" x14ac:dyDescent="0.25">
      <c r="B32" s="212"/>
      <c r="C32" s="213"/>
      <c r="D32" s="214"/>
      <c r="E32" s="55"/>
      <c r="F32" s="55"/>
      <c r="G32" s="55"/>
      <c r="H32" s="55"/>
      <c r="I32" s="55"/>
      <c r="J32" s="55"/>
      <c r="K32" s="55"/>
      <c r="L32" s="55"/>
    </row>
  </sheetData>
  <mergeCells count="30">
    <mergeCell ref="B1:D1"/>
    <mergeCell ref="B2:D2"/>
    <mergeCell ref="E10:F10"/>
    <mergeCell ref="E11:F11"/>
    <mergeCell ref="A23:A24"/>
    <mergeCell ref="E1:L1"/>
    <mergeCell ref="E2:L2"/>
    <mergeCell ref="G4:L4"/>
    <mergeCell ref="B17:B18"/>
    <mergeCell ref="C17:C18"/>
    <mergeCell ref="D17:D18"/>
    <mergeCell ref="B19:B20"/>
    <mergeCell ref="C19:C20"/>
    <mergeCell ref="D19:D20"/>
    <mergeCell ref="B29: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499984740745262"/>
  </sheetPr>
  <dimension ref="A1:L31"/>
  <sheetViews>
    <sheetView showWhiteSpace="0" view="pageLayout" zoomScaleNormal="100" workbookViewId="0">
      <selection activeCell="G29" sqref="G29"/>
    </sheetView>
  </sheetViews>
  <sheetFormatPr baseColWidth="10" defaultColWidth="11.42578125" defaultRowHeight="15" x14ac:dyDescent="0.25"/>
  <cols>
    <col min="1" max="1" width="4.140625" bestFit="1" customWidth="1"/>
    <col min="2" max="2" width="40.42578125" customWidth="1"/>
    <col min="3" max="3" width="16.85546875" customWidth="1"/>
    <col min="4" max="4" width="77.140625" customWidth="1"/>
    <col min="5" max="5" width="13.28515625" bestFit="1" customWidth="1"/>
    <col min="6" max="6" width="11.140625" bestFit="1" customWidth="1"/>
    <col min="7" max="8" width="50.28515625" customWidth="1"/>
  </cols>
  <sheetData>
    <row r="1" spans="1:8" s="3" customFormat="1" ht="17.100000000000001" customHeight="1" x14ac:dyDescent="0.25">
      <c r="B1" s="176" t="str">
        <f>Accueil!A7</f>
        <v>AO/ASSOCIATION SESAME AUTISME 44</v>
      </c>
      <c r="C1" s="176"/>
      <c r="D1" s="176"/>
      <c r="E1" s="176" t="str">
        <f>Accueil!A7</f>
        <v>AO/ASSOCIATION SESAME AUTISME 44</v>
      </c>
      <c r="F1" s="176"/>
      <c r="G1" s="176"/>
      <c r="H1" s="176"/>
    </row>
    <row r="2" spans="1:8" s="3" customFormat="1" ht="17.100000000000001" customHeight="1" x14ac:dyDescent="0.25">
      <c r="B2" s="177" t="s">
        <v>24</v>
      </c>
      <c r="C2" s="177"/>
      <c r="D2" s="177"/>
      <c r="E2" s="177" t="s">
        <v>28</v>
      </c>
      <c r="F2" s="177"/>
      <c r="G2" s="177"/>
      <c r="H2" s="177"/>
    </row>
    <row r="3" spans="1:8" s="3" customFormat="1" ht="17.100000000000001" customHeight="1" thickBot="1" x14ac:dyDescent="0.3">
      <c r="E3" s="55"/>
      <c r="F3" s="55"/>
      <c r="G3" s="55"/>
      <c r="H3" s="55"/>
    </row>
    <row r="4" spans="1:8" s="3" customFormat="1" ht="17.100000000000001" customHeight="1" thickBot="1" x14ac:dyDescent="0.3">
      <c r="A4" s="54">
        <v>5</v>
      </c>
      <c r="B4" s="4" t="str">
        <f>"MATERIEL N°" &amp;$A$4</f>
        <v>MATERIEL N°5</v>
      </c>
      <c r="C4" s="5" t="s">
        <v>11</v>
      </c>
      <c r="D4" s="5"/>
      <c r="E4" s="64" t="str">
        <f>"MATERIEL N°" &amp;$A$4</f>
        <v>MATERIEL N°5</v>
      </c>
      <c r="F4" s="56" t="s">
        <v>11</v>
      </c>
      <c r="G4" s="185"/>
      <c r="H4" s="186"/>
    </row>
    <row r="5" spans="1:8" s="3" customFormat="1" ht="17.100000000000001" customHeight="1" x14ac:dyDescent="0.25">
      <c r="B5" s="5" t="s">
        <v>0</v>
      </c>
      <c r="C5" s="178" t="s">
        <v>201</v>
      </c>
      <c r="D5" s="178"/>
      <c r="E5" s="63" t="s">
        <v>0</v>
      </c>
      <c r="F5" s="171" t="str">
        <f>C5</f>
        <v>MFP LOCAL A3  COULEUR ≥25 ppm</v>
      </c>
      <c r="G5" s="172"/>
      <c r="H5" s="172"/>
    </row>
    <row r="6" spans="1:8" s="3" customFormat="1" ht="17.100000000000001" customHeight="1" x14ac:dyDescent="0.25">
      <c r="B6" s="5" t="s">
        <v>1</v>
      </c>
      <c r="C6" s="189">
        <v>3</v>
      </c>
      <c r="D6" s="190"/>
      <c r="E6" s="57"/>
      <c r="F6" s="57"/>
      <c r="G6" s="57"/>
      <c r="H6" s="55"/>
    </row>
    <row r="7" spans="1:8" s="3" customFormat="1" ht="17.100000000000001" customHeight="1" x14ac:dyDescent="0.25">
      <c r="E7" s="182" t="s">
        <v>95</v>
      </c>
      <c r="F7" s="183"/>
      <c r="G7" s="183"/>
      <c r="H7" s="184"/>
    </row>
    <row r="8" spans="1:8" s="3" customFormat="1" ht="17.100000000000001" customHeight="1" x14ac:dyDescent="0.25">
      <c r="B8" s="16" t="s">
        <v>9</v>
      </c>
      <c r="C8" s="50" t="s">
        <v>7</v>
      </c>
      <c r="D8" s="50" t="s">
        <v>8</v>
      </c>
      <c r="E8" s="187" t="s">
        <v>31</v>
      </c>
      <c r="F8" s="188"/>
      <c r="G8" s="61" t="s">
        <v>173</v>
      </c>
      <c r="H8" s="61" t="str">
        <f>Accueil!$C$13</f>
        <v>Crédit Bail 20 Trimestres</v>
      </c>
    </row>
    <row r="9" spans="1:8" s="3" customFormat="1" ht="17.100000000000001" customHeight="1" x14ac:dyDescent="0.25">
      <c r="B9" s="17" t="s">
        <v>3</v>
      </c>
      <c r="C9" s="40" t="s">
        <v>177</v>
      </c>
      <c r="D9" s="40"/>
      <c r="E9" s="168" t="str">
        <f>"Matériel n°" &amp;$A$4</f>
        <v>Matériel n°5</v>
      </c>
      <c r="F9" s="170"/>
      <c r="G9" s="104"/>
      <c r="H9" s="104"/>
    </row>
    <row r="10" spans="1:8" s="3" customFormat="1" ht="17.100000000000001" customHeight="1" x14ac:dyDescent="0.25">
      <c r="B10" s="5" t="s">
        <v>18</v>
      </c>
      <c r="C10" s="120" t="s">
        <v>177</v>
      </c>
      <c r="D10" s="40"/>
      <c r="E10" s="168" t="s">
        <v>92</v>
      </c>
      <c r="F10" s="170"/>
      <c r="G10" s="104"/>
      <c r="H10" s="104"/>
    </row>
    <row r="11" spans="1:8" s="3" customFormat="1" ht="17.100000000000001" customHeight="1" x14ac:dyDescent="0.25">
      <c r="B11" s="5" t="s">
        <v>21</v>
      </c>
      <c r="C11" s="120" t="s">
        <v>177</v>
      </c>
      <c r="D11" s="40"/>
      <c r="E11" s="168" t="s">
        <v>185</v>
      </c>
      <c r="F11" s="170"/>
      <c r="G11" s="138"/>
      <c r="H11" s="138"/>
    </row>
    <row r="12" spans="1:8" s="3" customFormat="1" ht="17.100000000000001" customHeight="1" x14ac:dyDescent="0.25">
      <c r="B12" s="5" t="s">
        <v>180</v>
      </c>
      <c r="C12" s="40">
        <v>150</v>
      </c>
      <c r="D12" s="40"/>
      <c r="E12" s="168" t="s">
        <v>125</v>
      </c>
      <c r="F12" s="170"/>
      <c r="G12" s="138"/>
      <c r="H12" s="136"/>
    </row>
    <row r="13" spans="1:8" s="3" customFormat="1" ht="17.100000000000001" customHeight="1" x14ac:dyDescent="0.25">
      <c r="B13" s="5" t="s">
        <v>77</v>
      </c>
      <c r="C13" s="40">
        <v>500</v>
      </c>
      <c r="D13" s="40"/>
      <c r="E13" s="168" t="s">
        <v>192</v>
      </c>
      <c r="F13" s="170"/>
      <c r="G13" s="138"/>
      <c r="H13" s="138"/>
    </row>
    <row r="14" spans="1:8" s="3" customFormat="1" ht="17.100000000000001" customHeight="1" x14ac:dyDescent="0.25">
      <c r="B14" s="5" t="s">
        <v>4</v>
      </c>
      <c r="C14" s="40">
        <v>50</v>
      </c>
      <c r="D14" s="40"/>
      <c r="E14" s="105"/>
      <c r="F14" s="105"/>
      <c r="G14" s="105"/>
      <c r="H14" s="105"/>
    </row>
    <row r="15" spans="1:8" s="3" customFormat="1" ht="17.100000000000001" customHeight="1" x14ac:dyDescent="0.25">
      <c r="B15" s="5" t="s">
        <v>5</v>
      </c>
      <c r="C15" s="40">
        <v>550</v>
      </c>
      <c r="D15" s="40"/>
      <c r="E15" s="181" t="s">
        <v>96</v>
      </c>
      <c r="F15" s="181"/>
      <c r="G15" s="181"/>
      <c r="H15" s="181"/>
    </row>
    <row r="16" spans="1:8" s="3" customFormat="1" ht="17.100000000000001" customHeight="1" x14ac:dyDescent="0.25">
      <c r="E16" s="61" t="s">
        <v>33</v>
      </c>
      <c r="F16" s="61" t="s">
        <v>34</v>
      </c>
      <c r="G16" s="61" t="s">
        <v>173</v>
      </c>
      <c r="H16" s="61" t="str">
        <f>Accueil!$C$13</f>
        <v>Crédit Bail 20 Trimestres</v>
      </c>
    </row>
    <row r="17" spans="1:12" s="3" customFormat="1" ht="17.100000000000001" customHeight="1" x14ac:dyDescent="0.25">
      <c r="B17" s="16" t="s">
        <v>6</v>
      </c>
      <c r="C17" s="100" t="s">
        <v>12</v>
      </c>
      <c r="D17" s="100" t="s">
        <v>8</v>
      </c>
      <c r="E17" s="101" t="str">
        <f>"Matériel n°" &amp;$A$4</f>
        <v>Matériel n°5</v>
      </c>
      <c r="F17" s="104">
        <f>C6</f>
        <v>3</v>
      </c>
      <c r="G17" s="104"/>
      <c r="H17" s="104"/>
    </row>
    <row r="18" spans="1:12" s="3" customFormat="1" ht="17.100000000000001" customHeight="1" x14ac:dyDescent="0.25">
      <c r="B18" s="128" t="s">
        <v>99</v>
      </c>
      <c r="C18" s="128" t="s">
        <v>13</v>
      </c>
      <c r="D18" s="128"/>
      <c r="E18" s="101" t="s">
        <v>92</v>
      </c>
      <c r="F18" s="104">
        <v>3</v>
      </c>
      <c r="G18" s="104"/>
      <c r="H18" s="104"/>
    </row>
    <row r="19" spans="1:12" s="3" customFormat="1" ht="17.100000000000001" customHeight="1" x14ac:dyDescent="0.25">
      <c r="B19" s="128" t="s">
        <v>155</v>
      </c>
      <c r="C19" s="128" t="s">
        <v>13</v>
      </c>
      <c r="D19" s="128"/>
      <c r="E19" s="136" t="s">
        <v>185</v>
      </c>
      <c r="F19" s="138">
        <v>3</v>
      </c>
      <c r="G19" s="138"/>
      <c r="H19" s="138"/>
    </row>
    <row r="20" spans="1:12" s="3" customFormat="1" ht="17.100000000000001" customHeight="1" x14ac:dyDescent="0.25">
      <c r="E20" s="136" t="s">
        <v>125</v>
      </c>
      <c r="F20" s="138">
        <v>1</v>
      </c>
      <c r="G20" s="138"/>
      <c r="H20" s="138"/>
    </row>
    <row r="21" spans="1:12" s="3" customFormat="1" ht="17.100000000000001" customHeight="1" x14ac:dyDescent="0.25">
      <c r="B21" s="16" t="s">
        <v>10</v>
      </c>
      <c r="C21" s="50" t="s">
        <v>7</v>
      </c>
      <c r="D21" s="50" t="s">
        <v>8</v>
      </c>
      <c r="E21" s="136" t="s">
        <v>192</v>
      </c>
      <c r="F21" s="138">
        <v>0</v>
      </c>
      <c r="G21" s="138"/>
      <c r="H21" s="138"/>
    </row>
    <row r="22" spans="1:12" s="3" customFormat="1" ht="17.100000000000001" customHeight="1" x14ac:dyDescent="0.25">
      <c r="A22" s="16" t="s">
        <v>89</v>
      </c>
      <c r="B22" s="5" t="s">
        <v>82</v>
      </c>
      <c r="C22" s="40" t="s">
        <v>13</v>
      </c>
      <c r="D22" s="40"/>
      <c r="E22" s="182" t="s">
        <v>36</v>
      </c>
      <c r="F22" s="184"/>
      <c r="G22" s="102"/>
      <c r="H22" s="59"/>
    </row>
    <row r="23" spans="1:12" s="126" customFormat="1" ht="17.100000000000001" customHeight="1" x14ac:dyDescent="0.25">
      <c r="A23" s="129" t="s">
        <v>182</v>
      </c>
      <c r="B23" s="127" t="s">
        <v>183</v>
      </c>
      <c r="C23" s="138" t="s">
        <v>84</v>
      </c>
      <c r="D23" s="138"/>
      <c r="E23" s="182" t="str">
        <f>IF(Accueil!$C$12="Oui","SOMME DES LOYERS LOA 20 T","-")</f>
        <v>SOMME DES LOYERS LOA 20 T</v>
      </c>
      <c r="F23" s="184"/>
      <c r="G23" s="62"/>
      <c r="H23" s="101"/>
    </row>
    <row r="24" spans="1:12" s="124" customFormat="1" x14ac:dyDescent="0.25">
      <c r="A24" s="129" t="s">
        <v>124</v>
      </c>
      <c r="B24" s="127" t="s">
        <v>204</v>
      </c>
      <c r="C24" s="138" t="s">
        <v>90</v>
      </c>
      <c r="D24" s="138"/>
      <c r="E24" s="55"/>
      <c r="F24" s="55"/>
      <c r="G24" s="55"/>
      <c r="H24" s="55"/>
      <c r="I24" s="126"/>
      <c r="J24" s="126"/>
      <c r="K24" s="126"/>
      <c r="L24" s="126"/>
    </row>
    <row r="25" spans="1:12" s="126" customFormat="1" ht="17.100000000000001" customHeight="1" x14ac:dyDescent="0.25">
      <c r="A25" s="129" t="s">
        <v>188</v>
      </c>
      <c r="B25" s="127" t="s">
        <v>156</v>
      </c>
      <c r="C25" s="138" t="s">
        <v>203</v>
      </c>
      <c r="D25" s="138"/>
      <c r="E25" s="55"/>
      <c r="F25" s="55"/>
      <c r="G25" s="55"/>
      <c r="H25" s="55"/>
    </row>
    <row r="26" spans="1:12" s="3" customFormat="1" ht="17.100000000000001" customHeight="1" x14ac:dyDescent="0.25">
      <c r="E26" s="126"/>
      <c r="F26" s="126"/>
      <c r="G26" s="126"/>
      <c r="H26" s="126"/>
    </row>
    <row r="27" spans="1:12" s="3" customFormat="1" ht="17.100000000000001" customHeight="1" x14ac:dyDescent="0.25">
      <c r="B27" s="193" t="s">
        <v>27</v>
      </c>
      <c r="C27" s="207"/>
      <c r="D27" s="208"/>
      <c r="E27"/>
      <c r="F27"/>
      <c r="G27"/>
      <c r="H27"/>
    </row>
    <row r="28" spans="1:12" s="3" customFormat="1" ht="17.100000000000001" customHeight="1" x14ac:dyDescent="0.25">
      <c r="B28" s="209"/>
      <c r="C28" s="210"/>
      <c r="D28" s="211"/>
      <c r="E28"/>
      <c r="F28"/>
      <c r="G28"/>
      <c r="H28"/>
    </row>
    <row r="29" spans="1:12" s="3" customFormat="1" ht="17.100000000000001" customHeight="1" x14ac:dyDescent="0.25">
      <c r="B29" s="212"/>
      <c r="C29" s="213"/>
      <c r="D29" s="214"/>
      <c r="E29"/>
      <c r="F29"/>
      <c r="G29"/>
      <c r="H29"/>
    </row>
    <row r="30" spans="1:12" x14ac:dyDescent="0.25">
      <c r="E30" s="126"/>
      <c r="F30" s="126"/>
      <c r="G30" s="126"/>
      <c r="H30" s="126"/>
    </row>
    <row r="31" spans="1:12" x14ac:dyDescent="0.25">
      <c r="E31" s="126"/>
      <c r="F31" s="126"/>
      <c r="G31" s="126"/>
      <c r="H31" s="126"/>
    </row>
  </sheetData>
  <mergeCells count="19">
    <mergeCell ref="B1:D1"/>
    <mergeCell ref="B2:D2"/>
    <mergeCell ref="E1:H1"/>
    <mergeCell ref="E2:H2"/>
    <mergeCell ref="G4:H4"/>
    <mergeCell ref="B27:D29"/>
    <mergeCell ref="C5:D5"/>
    <mergeCell ref="C6:D6"/>
    <mergeCell ref="E23:F23"/>
    <mergeCell ref="F5:H5"/>
    <mergeCell ref="E7:H7"/>
    <mergeCell ref="E15:H15"/>
    <mergeCell ref="E10:F10"/>
    <mergeCell ref="E22:F22"/>
    <mergeCell ref="E8:F8"/>
    <mergeCell ref="E9:F9"/>
    <mergeCell ref="E11:F11"/>
    <mergeCell ref="E13:F13"/>
    <mergeCell ref="E12:F12"/>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3"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3" customFormat="1" ht="17.100000000000001" customHeight="1" x14ac:dyDescent="0.25">
      <c r="B2" s="177" t="s">
        <v>24</v>
      </c>
      <c r="C2" s="177"/>
      <c r="D2" s="177"/>
      <c r="E2" s="177" t="s">
        <v>28</v>
      </c>
      <c r="F2" s="177"/>
      <c r="G2" s="177"/>
      <c r="H2" s="177"/>
      <c r="I2" s="177"/>
      <c r="J2" s="177"/>
      <c r="K2" s="177"/>
      <c r="L2" s="177"/>
    </row>
    <row r="3" spans="1:12" s="3" customFormat="1" ht="17.100000000000001" customHeight="1" thickBot="1" x14ac:dyDescent="0.3">
      <c r="E3" s="55"/>
      <c r="F3" s="55"/>
      <c r="G3" s="55"/>
      <c r="H3" s="55"/>
      <c r="I3" s="55"/>
      <c r="J3" s="55"/>
      <c r="K3" s="55"/>
      <c r="L3" s="55"/>
    </row>
    <row r="4" spans="1:12" s="3" customFormat="1" ht="17.100000000000001" customHeight="1" thickBot="1" x14ac:dyDescent="0.3">
      <c r="A4" s="54"/>
      <c r="B4" s="4" t="str">
        <f>"MATERIEL N°" &amp;$A$4</f>
        <v>MATERIEL N°</v>
      </c>
      <c r="C4" s="5" t="s">
        <v>11</v>
      </c>
      <c r="D4" s="5"/>
      <c r="E4" s="64" t="str">
        <f>"MATERIEL N°" &amp;$A$4</f>
        <v>MATERIEL N°</v>
      </c>
      <c r="F4" s="56" t="s">
        <v>11</v>
      </c>
      <c r="G4" s="185"/>
      <c r="H4" s="206"/>
      <c r="I4" s="206"/>
      <c r="J4" s="206"/>
      <c r="K4" s="206"/>
      <c r="L4" s="186"/>
    </row>
    <row r="5" spans="1:12" s="3" customFormat="1" ht="17.100000000000001" customHeight="1" x14ac:dyDescent="0.25">
      <c r="B5" s="5" t="s">
        <v>0</v>
      </c>
      <c r="C5" s="178" t="s">
        <v>167</v>
      </c>
      <c r="D5" s="178"/>
      <c r="E5" s="63" t="s">
        <v>0</v>
      </c>
      <c r="F5" s="171" t="str">
        <f>C5</f>
        <v>MFP DEPARTEMENTAL A3 N&amp;B 35ppm</v>
      </c>
      <c r="G5" s="172"/>
      <c r="H5" s="172"/>
      <c r="I5" s="172"/>
      <c r="J5" s="172"/>
      <c r="K5" s="172"/>
      <c r="L5" s="172"/>
    </row>
    <row r="6" spans="1:12" s="3" customFormat="1" ht="17.100000000000001" customHeight="1" x14ac:dyDescent="0.25">
      <c r="B6" s="5" t="s">
        <v>1</v>
      </c>
      <c r="C6" s="189"/>
      <c r="D6" s="190"/>
      <c r="E6" s="57"/>
      <c r="F6" s="57"/>
      <c r="G6" s="57"/>
      <c r="H6" s="55"/>
      <c r="I6" s="55"/>
      <c r="J6" s="55"/>
      <c r="K6" s="55"/>
      <c r="L6" s="55"/>
    </row>
    <row r="7" spans="1:12" s="3" customFormat="1" ht="17.100000000000001" customHeight="1" x14ac:dyDescent="0.25">
      <c r="E7" s="182" t="s">
        <v>95</v>
      </c>
      <c r="F7" s="183"/>
      <c r="G7" s="183"/>
      <c r="H7" s="183"/>
      <c r="I7" s="183"/>
      <c r="J7" s="183"/>
      <c r="K7" s="183"/>
      <c r="L7" s="184"/>
    </row>
    <row r="8" spans="1:12" s="3" customFormat="1" ht="17.100000000000001" customHeight="1" x14ac:dyDescent="0.25">
      <c r="B8" s="16" t="s">
        <v>9</v>
      </c>
      <c r="C8" s="25" t="s">
        <v>7</v>
      </c>
      <c r="D8" s="25"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3" customFormat="1" ht="17.100000000000001" customHeight="1" x14ac:dyDescent="0.25">
      <c r="B9" s="17" t="s">
        <v>3</v>
      </c>
      <c r="C9" s="14">
        <v>35</v>
      </c>
      <c r="D9" s="14"/>
      <c r="E9" s="168" t="str">
        <f>"Matériel n°" &amp;$A$4</f>
        <v>Matériel n°</v>
      </c>
      <c r="F9" s="170"/>
      <c r="G9" s="104"/>
      <c r="H9" s="101"/>
      <c r="I9" s="104"/>
      <c r="J9" s="104"/>
      <c r="K9" s="104"/>
      <c r="L9" s="104"/>
    </row>
    <row r="10" spans="1:12" s="3" customFormat="1" ht="17.100000000000001" customHeight="1" x14ac:dyDescent="0.25">
      <c r="B10" s="5" t="s">
        <v>21</v>
      </c>
      <c r="C10" s="14">
        <v>35</v>
      </c>
      <c r="D10" s="14"/>
      <c r="E10" s="168" t="s">
        <v>32</v>
      </c>
      <c r="F10" s="170"/>
      <c r="G10" s="104"/>
      <c r="H10" s="101"/>
      <c r="I10" s="104"/>
      <c r="J10" s="104"/>
      <c r="K10" s="104"/>
      <c r="L10" s="104"/>
    </row>
    <row r="11" spans="1:12" s="3" customFormat="1" ht="17.100000000000001" customHeight="1" x14ac:dyDescent="0.25">
      <c r="B11" s="5" t="s">
        <v>20</v>
      </c>
      <c r="C11" s="14">
        <v>1024</v>
      </c>
      <c r="D11" s="14"/>
      <c r="E11" s="168" t="s">
        <v>85</v>
      </c>
      <c r="F11" s="170"/>
      <c r="G11" s="104"/>
      <c r="H11" s="101"/>
      <c r="I11" s="104"/>
      <c r="J11" s="104"/>
      <c r="K11" s="104"/>
      <c r="L11" s="104"/>
    </row>
    <row r="12" spans="1:12" s="3" customFormat="1" ht="17.100000000000001" customHeight="1" x14ac:dyDescent="0.25">
      <c r="B12" s="5" t="s">
        <v>77</v>
      </c>
      <c r="C12" s="14">
        <v>500</v>
      </c>
      <c r="D12" s="14"/>
      <c r="E12" s="168" t="s">
        <v>92</v>
      </c>
      <c r="F12" s="170"/>
      <c r="G12" s="104"/>
      <c r="H12" s="101"/>
      <c r="I12" s="104"/>
      <c r="J12" s="104"/>
      <c r="K12" s="104"/>
      <c r="L12" s="104"/>
    </row>
    <row r="13" spans="1:12" s="3" customFormat="1" ht="17.100000000000001" customHeight="1" x14ac:dyDescent="0.25">
      <c r="B13" s="5" t="s">
        <v>4</v>
      </c>
      <c r="C13" s="14">
        <v>100</v>
      </c>
      <c r="D13" s="14"/>
      <c r="E13" s="168" t="s">
        <v>125</v>
      </c>
      <c r="F13" s="170"/>
      <c r="G13" s="104"/>
      <c r="H13" s="101"/>
      <c r="I13" s="104"/>
      <c r="J13" s="104"/>
      <c r="K13" s="104"/>
      <c r="L13" s="104"/>
    </row>
    <row r="14" spans="1:12" s="3" customFormat="1" ht="17.100000000000001" customHeight="1" x14ac:dyDescent="0.25">
      <c r="B14" s="5" t="s">
        <v>5</v>
      </c>
      <c r="C14" s="14">
        <v>1100</v>
      </c>
      <c r="D14" s="14"/>
      <c r="E14" s="105"/>
      <c r="F14" s="105"/>
      <c r="G14" s="105"/>
      <c r="H14" s="105"/>
      <c r="I14" s="105"/>
      <c r="J14" s="105"/>
      <c r="K14" s="105"/>
      <c r="L14" s="105"/>
    </row>
    <row r="15" spans="1:12" s="3" customFormat="1" ht="17.100000000000001" customHeight="1" x14ac:dyDescent="0.25">
      <c r="E15" s="181" t="s">
        <v>96</v>
      </c>
      <c r="F15" s="181"/>
      <c r="G15" s="181"/>
      <c r="H15" s="181"/>
      <c r="I15" s="181"/>
      <c r="J15" s="181"/>
      <c r="K15" s="181"/>
      <c r="L15" s="181"/>
    </row>
    <row r="16" spans="1:12" s="3" customFormat="1" ht="17.100000000000001" customHeight="1" x14ac:dyDescent="0.25">
      <c r="B16" s="16" t="s">
        <v>6</v>
      </c>
      <c r="C16" s="100" t="s">
        <v>12</v>
      </c>
      <c r="D16" s="100" t="s">
        <v>8</v>
      </c>
      <c r="E16" s="61" t="s">
        <v>33</v>
      </c>
      <c r="F16" s="61" t="s">
        <v>34</v>
      </c>
      <c r="G16" s="61" t="s">
        <v>173</v>
      </c>
      <c r="H16" s="61" t="str">
        <f>Accueil!$B$13</f>
        <v>Achat</v>
      </c>
      <c r="I16" s="61" t="e">
        <f>Accueil!#REF!</f>
        <v>#REF!</v>
      </c>
      <c r="J16" s="61" t="e">
        <f>Accueil!#REF!</f>
        <v>#REF!</v>
      </c>
      <c r="K16" s="61" t="e">
        <f>Accueil!#REF!</f>
        <v>#REF!</v>
      </c>
      <c r="L16" s="61" t="str">
        <f>Accueil!$C$13</f>
        <v>Crédit Bail 20 Trimestres</v>
      </c>
    </row>
    <row r="17" spans="1:12" s="3" customFormat="1" ht="17.100000000000001" customHeight="1" x14ac:dyDescent="0.25">
      <c r="B17" s="202" t="s">
        <v>99</v>
      </c>
      <c r="C17" s="204" t="s">
        <v>13</v>
      </c>
      <c r="D17" s="204"/>
      <c r="E17" s="101" t="str">
        <f>"Matériel n°" &amp;$A$4</f>
        <v>Matériel n°</v>
      </c>
      <c r="F17" s="104">
        <f>C6</f>
        <v>0</v>
      </c>
      <c r="G17" s="104"/>
      <c r="H17" s="104"/>
      <c r="I17" s="104"/>
      <c r="J17" s="104"/>
      <c r="K17" s="104"/>
      <c r="L17" s="104"/>
    </row>
    <row r="18" spans="1:12" s="3" customFormat="1" ht="17.100000000000001" customHeight="1" x14ac:dyDescent="0.25">
      <c r="B18" s="203"/>
      <c r="C18" s="205"/>
      <c r="D18" s="205"/>
      <c r="E18" s="101" t="s">
        <v>32</v>
      </c>
      <c r="F18" s="104"/>
      <c r="G18" s="104"/>
      <c r="H18" s="104"/>
      <c r="I18" s="104"/>
      <c r="J18" s="104"/>
      <c r="K18" s="104"/>
      <c r="L18" s="104"/>
    </row>
    <row r="19" spans="1:12" s="3" customFormat="1" ht="17.100000000000001" customHeight="1" x14ac:dyDescent="0.25">
      <c r="B19" s="202" t="s">
        <v>155</v>
      </c>
      <c r="C19" s="204" t="s">
        <v>13</v>
      </c>
      <c r="D19" s="204"/>
      <c r="E19" s="101" t="s">
        <v>85</v>
      </c>
      <c r="F19" s="104"/>
      <c r="G19" s="104"/>
      <c r="H19" s="104"/>
      <c r="I19" s="104"/>
      <c r="J19" s="104"/>
      <c r="K19" s="104"/>
      <c r="L19" s="104"/>
    </row>
    <row r="20" spans="1:12" s="3" customFormat="1" ht="17.100000000000001" customHeight="1" x14ac:dyDescent="0.25">
      <c r="B20" s="203"/>
      <c r="C20" s="205"/>
      <c r="D20" s="205"/>
      <c r="E20" s="101" t="s">
        <v>92</v>
      </c>
      <c r="F20" s="104"/>
      <c r="G20" s="104"/>
      <c r="H20" s="104"/>
      <c r="I20" s="104"/>
      <c r="J20" s="104"/>
      <c r="K20" s="104"/>
      <c r="L20" s="104"/>
    </row>
    <row r="21" spans="1:12" s="3" customFormat="1" ht="17.100000000000001" customHeight="1" x14ac:dyDescent="0.25">
      <c r="E21" s="101" t="s">
        <v>125</v>
      </c>
      <c r="F21" s="104"/>
      <c r="G21" s="104"/>
      <c r="H21" s="104"/>
      <c r="I21" s="104"/>
      <c r="J21" s="104"/>
      <c r="K21" s="104"/>
      <c r="L21" s="104"/>
    </row>
    <row r="22" spans="1:12" s="3" customFormat="1" ht="17.100000000000001" customHeight="1" x14ac:dyDescent="0.25">
      <c r="B22" s="16" t="s">
        <v>10</v>
      </c>
      <c r="C22" s="25" t="s">
        <v>7</v>
      </c>
      <c r="D22" s="25" t="s">
        <v>8</v>
      </c>
      <c r="E22" s="182" t="s">
        <v>36</v>
      </c>
      <c r="F22" s="184"/>
      <c r="G22" s="102"/>
      <c r="H22" s="59"/>
      <c r="I22" s="59"/>
      <c r="J22" s="59"/>
      <c r="K22" s="59"/>
      <c r="L22" s="59"/>
    </row>
    <row r="23" spans="1:12" s="3" customFormat="1" ht="17.100000000000001" customHeight="1" x14ac:dyDescent="0.25">
      <c r="A23" s="191" t="s">
        <v>14</v>
      </c>
      <c r="B23" s="56" t="s">
        <v>77</v>
      </c>
      <c r="C23" s="76">
        <v>500</v>
      </c>
      <c r="D23" s="40"/>
      <c r="E23" s="182" t="str">
        <f>IF(Accueil!$B$12="Oui","SOMME DES LOYERS LOA 4 T","-")</f>
        <v>SOMME DES LOYERS LOA 4 T</v>
      </c>
      <c r="F23" s="184"/>
      <c r="G23" s="62"/>
      <c r="H23" s="104"/>
      <c r="I23" s="59"/>
      <c r="J23" s="59"/>
      <c r="K23" s="59"/>
      <c r="L23" s="59"/>
    </row>
    <row r="24" spans="1:12" s="3" customFormat="1" ht="17.100000000000001" customHeight="1" x14ac:dyDescent="0.25">
      <c r="A24" s="192"/>
      <c r="B24" s="58" t="s">
        <v>15</v>
      </c>
      <c r="C24" s="76">
        <v>1000</v>
      </c>
      <c r="D24" s="40"/>
      <c r="E24" s="182" t="e">
        <f>IF(Accueil!#REF!="Oui","SOMME DES LOYERS LOA 8 T","-")</f>
        <v>#REF!</v>
      </c>
      <c r="F24" s="184"/>
      <c r="G24" s="62"/>
      <c r="H24" s="59"/>
      <c r="I24" s="104"/>
      <c r="J24" s="59"/>
      <c r="K24" s="59"/>
      <c r="L24" s="59"/>
    </row>
    <row r="25" spans="1:12" s="3" customFormat="1" ht="17.100000000000001" customHeight="1" x14ac:dyDescent="0.25">
      <c r="A25" s="16" t="s">
        <v>83</v>
      </c>
      <c r="B25" s="5" t="s">
        <v>25</v>
      </c>
      <c r="C25" s="40" t="s">
        <v>13</v>
      </c>
      <c r="D25" s="40"/>
      <c r="E25" s="182" t="e">
        <f>IF(Accueil!#REF!="Oui","SOMME DES LOYERS LOA 12 T","-")</f>
        <v>#REF!</v>
      </c>
      <c r="F25" s="184"/>
      <c r="G25" s="62"/>
      <c r="H25" s="59"/>
      <c r="I25" s="59"/>
      <c r="J25" s="104"/>
      <c r="K25" s="59"/>
      <c r="L25" s="59"/>
    </row>
    <row r="26" spans="1:12" s="3" customFormat="1" ht="17.100000000000001" customHeight="1" x14ac:dyDescent="0.25">
      <c r="A26" s="16" t="s">
        <v>89</v>
      </c>
      <c r="B26" s="5" t="s">
        <v>82</v>
      </c>
      <c r="C26" s="40" t="s">
        <v>13</v>
      </c>
      <c r="D26" s="40"/>
      <c r="E26" s="182" t="e">
        <f>IF(Accueil!#REF!="Oui","SOMME DES LOYERS LOA 16 T","-")</f>
        <v>#REF!</v>
      </c>
      <c r="F26" s="184"/>
      <c r="G26" s="62"/>
      <c r="H26" s="59"/>
      <c r="I26" s="59"/>
      <c r="J26" s="59"/>
      <c r="K26" s="60"/>
      <c r="L26" s="59"/>
    </row>
    <row r="27" spans="1:12" s="3" customFormat="1" ht="17.100000000000001" customHeight="1" x14ac:dyDescent="0.25">
      <c r="A27" s="16" t="s">
        <v>124</v>
      </c>
      <c r="B27" s="5" t="s">
        <v>93</v>
      </c>
      <c r="C27" s="40" t="s">
        <v>84</v>
      </c>
      <c r="D27" s="40"/>
      <c r="E27" s="182" t="str">
        <f>IF(Accueil!$C$12="Oui","SOMME DES LOYERS LOA 20 T","-")</f>
        <v>SOMME DES LOYERS LOA 20 T</v>
      </c>
      <c r="F27" s="184"/>
      <c r="G27" s="62"/>
      <c r="H27" s="59"/>
      <c r="I27" s="59"/>
      <c r="J27" s="59"/>
      <c r="K27" s="59"/>
      <c r="L27" s="101"/>
    </row>
    <row r="28" spans="1:12" s="3" customFormat="1" ht="17.100000000000001" customHeight="1" x14ac:dyDescent="0.25">
      <c r="E28" s="55"/>
      <c r="F28" s="55"/>
      <c r="G28" s="55"/>
      <c r="H28" s="55"/>
      <c r="I28" s="55"/>
      <c r="J28" s="55"/>
      <c r="K28" s="55"/>
      <c r="L28" s="55"/>
    </row>
    <row r="29" spans="1:12" s="3" customFormat="1" ht="17.100000000000001" customHeight="1" x14ac:dyDescent="0.25">
      <c r="B29" s="193" t="s">
        <v>26</v>
      </c>
      <c r="C29" s="207"/>
      <c r="D29" s="208"/>
      <c r="E29" s="55"/>
      <c r="F29" s="55"/>
      <c r="G29" s="55"/>
      <c r="H29" s="55"/>
      <c r="I29" s="55"/>
      <c r="J29" s="55"/>
      <c r="K29" s="55"/>
      <c r="L29" s="55"/>
    </row>
    <row r="30" spans="1:12" s="3" customFormat="1" ht="17.100000000000001" customHeight="1" x14ac:dyDescent="0.25">
      <c r="B30" s="209"/>
      <c r="C30" s="210"/>
      <c r="D30" s="211"/>
      <c r="E30" s="55"/>
      <c r="F30" s="55"/>
      <c r="G30" s="55"/>
      <c r="H30" s="55"/>
      <c r="I30" s="55"/>
      <c r="J30" s="55"/>
      <c r="K30" s="55"/>
      <c r="L30" s="55"/>
    </row>
    <row r="31" spans="1:12" s="3" customFormat="1" ht="17.100000000000001" customHeight="1" x14ac:dyDescent="0.25">
      <c r="B31" s="209"/>
      <c r="C31" s="210"/>
      <c r="D31" s="211"/>
      <c r="E31" s="55"/>
      <c r="F31" s="55"/>
      <c r="G31" s="55"/>
      <c r="H31" s="55"/>
      <c r="I31" s="55"/>
      <c r="J31" s="55"/>
      <c r="K31" s="55"/>
      <c r="L31" s="55"/>
    </row>
    <row r="32" spans="1:12" s="3" customFormat="1" ht="17.100000000000001" customHeight="1" x14ac:dyDescent="0.25">
      <c r="B32" s="212"/>
      <c r="C32" s="213"/>
      <c r="D32" s="214"/>
      <c r="E32" s="55"/>
      <c r="F32" s="55"/>
      <c r="G32" s="55"/>
      <c r="H32" s="55"/>
      <c r="I32" s="55"/>
      <c r="J32" s="55"/>
      <c r="K32" s="55"/>
      <c r="L32" s="55"/>
    </row>
  </sheetData>
  <mergeCells count="30">
    <mergeCell ref="B29:D32"/>
    <mergeCell ref="C5:D5"/>
    <mergeCell ref="C6:D6"/>
    <mergeCell ref="E13:F13"/>
    <mergeCell ref="E22:F22"/>
    <mergeCell ref="E23:F23"/>
    <mergeCell ref="E24:F24"/>
    <mergeCell ref="E25:F25"/>
    <mergeCell ref="E26:F26"/>
    <mergeCell ref="E15:L15"/>
    <mergeCell ref="E27:F27"/>
    <mergeCell ref="B17:B18"/>
    <mergeCell ref="C17:C18"/>
    <mergeCell ref="D17:D18"/>
    <mergeCell ref="B19:B20"/>
    <mergeCell ref="C19:C20"/>
    <mergeCell ref="A23:A24"/>
    <mergeCell ref="B1:D1"/>
    <mergeCell ref="B2:D2"/>
    <mergeCell ref="E8:F8"/>
    <mergeCell ref="E9:F9"/>
    <mergeCell ref="E10:F10"/>
    <mergeCell ref="E11:F11"/>
    <mergeCell ref="E12:F12"/>
    <mergeCell ref="E1:L1"/>
    <mergeCell ref="E2:L2"/>
    <mergeCell ref="G4:L4"/>
    <mergeCell ref="F5:L5"/>
    <mergeCell ref="E7:L7"/>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499984740745262"/>
  </sheetPr>
  <dimension ref="A1:H33"/>
  <sheetViews>
    <sheetView view="pageLayout" topLeftCell="A4" zoomScaleNormal="100" workbookViewId="0">
      <selection activeCell="D19" sqref="D19"/>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6" width="13" customWidth="1"/>
    <col min="7" max="8" width="50.28515625" customWidth="1"/>
  </cols>
  <sheetData>
    <row r="1" spans="1:8" s="3" customFormat="1" ht="17.100000000000001" customHeight="1" x14ac:dyDescent="0.25">
      <c r="B1" s="176" t="str">
        <f>Accueil!A7</f>
        <v>AO/ASSOCIATION SESAME AUTISME 44</v>
      </c>
      <c r="C1" s="176"/>
      <c r="D1" s="176"/>
    </row>
    <row r="2" spans="1:8" s="3" customFormat="1" ht="17.100000000000001" customHeight="1" x14ac:dyDescent="0.25">
      <c r="B2" s="177" t="s">
        <v>24</v>
      </c>
      <c r="C2" s="177"/>
      <c r="D2" s="177"/>
    </row>
    <row r="3" spans="1:8" s="3" customFormat="1" ht="17.100000000000001" customHeight="1" x14ac:dyDescent="0.25"/>
    <row r="4" spans="1:8" s="3" customFormat="1" ht="17.100000000000001" customHeight="1" x14ac:dyDescent="0.25">
      <c r="A4" s="54">
        <v>6</v>
      </c>
      <c r="B4" s="4" t="str">
        <f>"MATERIEL N°" &amp;$A$4</f>
        <v>MATERIEL N°6</v>
      </c>
      <c r="C4" s="5" t="s">
        <v>11</v>
      </c>
      <c r="D4" s="5"/>
    </row>
    <row r="5" spans="1:8" s="3" customFormat="1" ht="17.100000000000001" customHeight="1" x14ac:dyDescent="0.25">
      <c r="B5" s="5" t="s">
        <v>0</v>
      </c>
      <c r="C5" s="178" t="s">
        <v>168</v>
      </c>
      <c r="D5" s="178"/>
      <c r="E5" s="176">
        <f>Accueil!A11</f>
        <v>0</v>
      </c>
      <c r="F5" s="176"/>
      <c r="G5" s="176"/>
      <c r="H5" s="176"/>
    </row>
    <row r="6" spans="1:8" s="3" customFormat="1" ht="17.100000000000001" customHeight="1" x14ac:dyDescent="0.25">
      <c r="B6" s="5" t="s">
        <v>1</v>
      </c>
      <c r="C6" s="189">
        <v>1</v>
      </c>
      <c r="D6" s="190"/>
      <c r="E6" s="177" t="s">
        <v>28</v>
      </c>
      <c r="F6" s="177"/>
      <c r="G6" s="177"/>
      <c r="H6" s="177"/>
    </row>
    <row r="7" spans="1:8" s="3" customFormat="1" ht="17.100000000000001" customHeight="1" thickBot="1" x14ac:dyDescent="0.3">
      <c r="E7" s="126"/>
      <c r="F7" s="126"/>
      <c r="G7" s="126"/>
      <c r="H7" s="126"/>
    </row>
    <row r="8" spans="1:8" s="3" customFormat="1" ht="17.100000000000001" customHeight="1" thickBot="1" x14ac:dyDescent="0.3">
      <c r="B8" s="16" t="s">
        <v>9</v>
      </c>
      <c r="C8" s="50" t="s">
        <v>7</v>
      </c>
      <c r="D8" s="50" t="s">
        <v>8</v>
      </c>
      <c r="E8" s="64" t="str">
        <f>"MATERIEL N°" &amp;$A$4</f>
        <v>MATERIEL N°6</v>
      </c>
      <c r="F8" s="127" t="s">
        <v>11</v>
      </c>
      <c r="G8" s="185"/>
      <c r="H8" s="186"/>
    </row>
    <row r="9" spans="1:8" s="3" customFormat="1" ht="17.100000000000001" customHeight="1" x14ac:dyDescent="0.25">
      <c r="B9" s="17" t="s">
        <v>3</v>
      </c>
      <c r="C9" s="146" t="s">
        <v>202</v>
      </c>
      <c r="D9" s="40"/>
      <c r="E9" s="63" t="s">
        <v>0</v>
      </c>
      <c r="F9" s="171" t="str">
        <f>C9</f>
        <v>≥35</v>
      </c>
      <c r="G9" s="172"/>
      <c r="H9" s="172"/>
    </row>
    <row r="10" spans="1:8" s="3" customFormat="1" ht="17.100000000000001" customHeight="1" x14ac:dyDescent="0.25">
      <c r="B10" s="5" t="s">
        <v>18</v>
      </c>
      <c r="C10" s="146" t="s">
        <v>202</v>
      </c>
      <c r="D10" s="40"/>
      <c r="E10" s="57"/>
      <c r="F10" s="57"/>
      <c r="G10" s="57"/>
      <c r="H10" s="126"/>
    </row>
    <row r="11" spans="1:8" s="3" customFormat="1" ht="17.100000000000001" customHeight="1" x14ac:dyDescent="0.25">
      <c r="B11" s="5" t="s">
        <v>21</v>
      </c>
      <c r="C11" s="146" t="s">
        <v>202</v>
      </c>
      <c r="D11" s="40"/>
      <c r="E11" s="182" t="s">
        <v>95</v>
      </c>
      <c r="F11" s="183"/>
      <c r="G11" s="183"/>
      <c r="H11" s="184"/>
    </row>
    <row r="12" spans="1:8" s="3" customFormat="1" ht="17.100000000000001" customHeight="1" x14ac:dyDescent="0.25">
      <c r="B12" s="5" t="s">
        <v>20</v>
      </c>
      <c r="C12" s="40">
        <v>1024</v>
      </c>
      <c r="D12" s="40"/>
      <c r="E12" s="187" t="s">
        <v>31</v>
      </c>
      <c r="F12" s="188"/>
      <c r="G12" s="61" t="s">
        <v>173</v>
      </c>
      <c r="H12" s="61" t="str">
        <f>Accueil!$C$13</f>
        <v>Crédit Bail 20 Trimestres</v>
      </c>
    </row>
    <row r="13" spans="1:8" s="3" customFormat="1" ht="17.100000000000001" customHeight="1" x14ac:dyDescent="0.25">
      <c r="B13" s="5" t="s">
        <v>77</v>
      </c>
      <c r="C13" s="40">
        <v>500</v>
      </c>
      <c r="D13" s="40"/>
      <c r="E13" s="168" t="str">
        <f>"Matériel n°" &amp;$A$4</f>
        <v>Matériel n°6</v>
      </c>
      <c r="F13" s="170"/>
      <c r="G13" s="146"/>
      <c r="H13" s="146"/>
    </row>
    <row r="14" spans="1:8" s="3" customFormat="1" ht="17.100000000000001" customHeight="1" x14ac:dyDescent="0.25">
      <c r="B14" s="5" t="s">
        <v>4</v>
      </c>
      <c r="C14" s="40">
        <v>100</v>
      </c>
      <c r="D14" s="40"/>
      <c r="E14" s="168" t="s">
        <v>32</v>
      </c>
      <c r="F14" s="170"/>
      <c r="G14" s="146"/>
      <c r="H14" s="146"/>
    </row>
    <row r="15" spans="1:8" s="3" customFormat="1" ht="17.100000000000001" customHeight="1" x14ac:dyDescent="0.25">
      <c r="B15" s="5" t="s">
        <v>5</v>
      </c>
      <c r="C15" s="40">
        <v>1100</v>
      </c>
      <c r="D15" s="40"/>
      <c r="E15" s="168" t="s">
        <v>37</v>
      </c>
      <c r="F15" s="170"/>
      <c r="G15" s="146"/>
      <c r="H15" s="146"/>
    </row>
    <row r="16" spans="1:8" s="3" customFormat="1" ht="17.100000000000001" customHeight="1" x14ac:dyDescent="0.25">
      <c r="E16" s="168" t="s">
        <v>185</v>
      </c>
      <c r="F16" s="170"/>
      <c r="G16" s="146"/>
      <c r="H16" s="146"/>
    </row>
    <row r="17" spans="1:8" s="3" customFormat="1" ht="17.100000000000001" customHeight="1" x14ac:dyDescent="0.25">
      <c r="B17" s="16" t="s">
        <v>6</v>
      </c>
      <c r="C17" s="100" t="s">
        <v>12</v>
      </c>
      <c r="D17" s="100" t="s">
        <v>8</v>
      </c>
      <c r="E17" s="168" t="s">
        <v>125</v>
      </c>
      <c r="F17" s="170"/>
      <c r="G17" s="146"/>
      <c r="H17" s="141"/>
    </row>
    <row r="18" spans="1:8" s="3" customFormat="1" ht="17.100000000000001" customHeight="1" x14ac:dyDescent="0.25">
      <c r="B18" s="127" t="s">
        <v>99</v>
      </c>
      <c r="C18" s="127" t="s">
        <v>13</v>
      </c>
      <c r="D18" s="127"/>
      <c r="E18" s="168" t="s">
        <v>192</v>
      </c>
      <c r="F18" s="170"/>
      <c r="G18" s="146"/>
      <c r="H18" s="146"/>
    </row>
    <row r="19" spans="1:8" s="3" customFormat="1" ht="17.100000000000001" customHeight="1" x14ac:dyDescent="0.25">
      <c r="B19" s="127" t="s">
        <v>155</v>
      </c>
      <c r="C19" s="127" t="s">
        <v>13</v>
      </c>
      <c r="D19" s="127"/>
      <c r="E19" s="105"/>
      <c r="F19" s="105"/>
      <c r="G19" s="105"/>
      <c r="H19" s="105"/>
    </row>
    <row r="20" spans="1:8" s="3" customFormat="1" ht="17.100000000000001" customHeight="1" x14ac:dyDescent="0.25">
      <c r="E20" s="181" t="s">
        <v>96</v>
      </c>
      <c r="F20" s="181"/>
      <c r="G20" s="181"/>
      <c r="H20" s="181"/>
    </row>
    <row r="21" spans="1:8" s="3" customFormat="1" ht="17.100000000000001" customHeight="1" x14ac:dyDescent="0.25">
      <c r="B21" s="16" t="s">
        <v>10</v>
      </c>
      <c r="C21" s="50" t="s">
        <v>7</v>
      </c>
      <c r="D21" s="50" t="s">
        <v>8</v>
      </c>
      <c r="E21" s="61" t="s">
        <v>33</v>
      </c>
      <c r="F21" s="61" t="s">
        <v>34</v>
      </c>
      <c r="G21" s="61" t="s">
        <v>173</v>
      </c>
      <c r="H21" s="61" t="str">
        <f>Accueil!$C$13</f>
        <v>Crédit Bail 20 Trimestres</v>
      </c>
    </row>
    <row r="22" spans="1:8" s="3" customFormat="1" ht="17.100000000000001" customHeight="1" x14ac:dyDescent="0.25">
      <c r="A22" s="143" t="s">
        <v>14</v>
      </c>
      <c r="B22" s="56" t="s">
        <v>77</v>
      </c>
      <c r="C22" s="76">
        <v>500</v>
      </c>
      <c r="D22" s="40"/>
      <c r="E22" s="141" t="str">
        <f>"Matériel n°" &amp;$A$4</f>
        <v>Matériel n°6</v>
      </c>
      <c r="F22" s="146">
        <v>1</v>
      </c>
      <c r="G22" s="146"/>
      <c r="H22" s="146"/>
    </row>
    <row r="23" spans="1:8" s="3" customFormat="1" ht="17.100000000000001" customHeight="1" x14ac:dyDescent="0.25">
      <c r="A23" s="144"/>
      <c r="B23" s="58" t="s">
        <v>15</v>
      </c>
      <c r="C23" s="76">
        <v>1000</v>
      </c>
      <c r="D23" s="40"/>
      <c r="E23" s="141" t="s">
        <v>32</v>
      </c>
      <c r="F23" s="146">
        <v>0</v>
      </c>
      <c r="G23" s="146"/>
      <c r="H23" s="146"/>
    </row>
    <row r="24" spans="1:8" s="3" customFormat="1" ht="17.100000000000001" customHeight="1" x14ac:dyDescent="0.25">
      <c r="A24" s="123" t="s">
        <v>16</v>
      </c>
      <c r="B24" s="127" t="s">
        <v>184</v>
      </c>
      <c r="C24" s="146">
        <v>2000</v>
      </c>
      <c r="D24" s="146"/>
      <c r="E24" s="141" t="s">
        <v>37</v>
      </c>
      <c r="F24" s="146">
        <v>0</v>
      </c>
      <c r="G24" s="146"/>
      <c r="H24" s="146"/>
    </row>
    <row r="25" spans="1:8" s="3" customFormat="1" ht="17.100000000000001" customHeight="1" x14ac:dyDescent="0.25">
      <c r="A25" s="129" t="s">
        <v>182</v>
      </c>
      <c r="B25" s="127" t="s">
        <v>183</v>
      </c>
      <c r="C25" s="146" t="s">
        <v>84</v>
      </c>
      <c r="D25" s="40"/>
      <c r="E25" s="141" t="s">
        <v>185</v>
      </c>
      <c r="F25" s="146">
        <v>1</v>
      </c>
      <c r="G25" s="146"/>
      <c r="H25" s="146"/>
    </row>
    <row r="26" spans="1:8" s="3" customFormat="1" ht="17.100000000000001" customHeight="1" x14ac:dyDescent="0.25">
      <c r="A26" s="16" t="s">
        <v>124</v>
      </c>
      <c r="B26" s="5" t="s">
        <v>210</v>
      </c>
      <c r="C26" s="40" t="s">
        <v>84</v>
      </c>
      <c r="D26" s="40"/>
      <c r="E26" s="141" t="s">
        <v>125</v>
      </c>
      <c r="F26" s="146">
        <v>1</v>
      </c>
      <c r="G26" s="146"/>
      <c r="H26" s="146"/>
    </row>
    <row r="27" spans="1:8" s="3" customFormat="1" ht="17.100000000000001" customHeight="1" x14ac:dyDescent="0.25">
      <c r="A27" s="129" t="s">
        <v>188</v>
      </c>
      <c r="B27" s="127" t="s">
        <v>156</v>
      </c>
      <c r="C27" s="146" t="s">
        <v>203</v>
      </c>
      <c r="D27" s="127"/>
      <c r="E27" s="141" t="s">
        <v>192</v>
      </c>
      <c r="F27" s="146">
        <v>0</v>
      </c>
      <c r="G27" s="146"/>
      <c r="H27" s="146"/>
    </row>
    <row r="28" spans="1:8" s="3" customFormat="1" ht="17.100000000000001" customHeight="1" x14ac:dyDescent="0.25">
      <c r="D28" s="145"/>
      <c r="E28" s="183" t="s">
        <v>36</v>
      </c>
      <c r="F28" s="184"/>
      <c r="G28" s="142"/>
      <c r="H28" s="59"/>
    </row>
    <row r="29" spans="1:8" s="3" customFormat="1" ht="17.100000000000001" customHeight="1" x14ac:dyDescent="0.25">
      <c r="B29" s="278" t="s">
        <v>27</v>
      </c>
      <c r="C29" s="278"/>
      <c r="D29" s="278"/>
      <c r="E29" s="183" t="str">
        <f>IF(Accueil!$C$12="Oui","SOMME DES LOYERS LOA 20 T","-")</f>
        <v>SOMME DES LOYERS LOA 20 T</v>
      </c>
      <c r="F29" s="184"/>
      <c r="G29" s="62"/>
      <c r="H29" s="141"/>
    </row>
    <row r="30" spans="1:8" s="3" customFormat="1" ht="17.100000000000001" customHeight="1" x14ac:dyDescent="0.25">
      <c r="B30" s="278"/>
      <c r="C30" s="278"/>
      <c r="D30" s="278"/>
    </row>
    <row r="31" spans="1:8" s="3" customFormat="1" ht="17.100000000000001" customHeight="1" x14ac:dyDescent="0.25">
      <c r="B31" s="278"/>
      <c r="C31" s="278"/>
      <c r="D31" s="278"/>
    </row>
    <row r="32" spans="1:8" s="3" customFormat="1" ht="17.100000000000001" customHeight="1" x14ac:dyDescent="0.25">
      <c r="B32"/>
      <c r="C32"/>
      <c r="D32"/>
    </row>
    <row r="33" spans="1:8" x14ac:dyDescent="0.25">
      <c r="A33" s="3"/>
      <c r="E33" s="3"/>
      <c r="F33" s="3"/>
      <c r="G33" s="3"/>
      <c r="H33" s="3"/>
    </row>
  </sheetData>
  <mergeCells count="20">
    <mergeCell ref="E29:F29"/>
    <mergeCell ref="E28:F28"/>
    <mergeCell ref="B29:D31"/>
    <mergeCell ref="E18:F18"/>
    <mergeCell ref="E20:H20"/>
    <mergeCell ref="E14:F14"/>
    <mergeCell ref="E12:F12"/>
    <mergeCell ref="E13:F13"/>
    <mergeCell ref="E15:F15"/>
    <mergeCell ref="E16:F16"/>
    <mergeCell ref="E17:F17"/>
    <mergeCell ref="E5:H5"/>
    <mergeCell ref="E6:H6"/>
    <mergeCell ref="G8:H8"/>
    <mergeCell ref="F9:H9"/>
    <mergeCell ref="E11:H11"/>
    <mergeCell ref="B1:D1"/>
    <mergeCell ref="B2:D2"/>
    <mergeCell ref="C5:D5"/>
    <mergeCell ref="C6:D6"/>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499984740745262"/>
  </sheetPr>
  <dimension ref="A1:L31"/>
  <sheetViews>
    <sheetView view="pageLayout" zoomScaleNormal="100" workbookViewId="0">
      <selection activeCell="E1" sqref="E1:H23"/>
    </sheetView>
  </sheetViews>
  <sheetFormatPr baseColWidth="10" defaultColWidth="11.42578125" defaultRowHeight="15" x14ac:dyDescent="0.25"/>
  <cols>
    <col min="1" max="1" width="4.140625" bestFit="1" customWidth="1"/>
    <col min="2" max="2" width="40.42578125" customWidth="1"/>
    <col min="3" max="3" width="16.28515625" customWidth="1"/>
    <col min="4" max="4" width="76.140625" customWidth="1"/>
    <col min="5" max="5" width="13.28515625" bestFit="1" customWidth="1"/>
    <col min="6" max="6" width="11.140625" bestFit="1" customWidth="1"/>
    <col min="7" max="8" width="50.28515625" customWidth="1"/>
  </cols>
  <sheetData>
    <row r="1" spans="1:8" s="55" customFormat="1" ht="17.100000000000001" customHeight="1" x14ac:dyDescent="0.25">
      <c r="B1" s="176" t="str">
        <f>Accueil!A7</f>
        <v>AO/ASSOCIATION SESAME AUTISME 44</v>
      </c>
      <c r="C1" s="176"/>
      <c r="D1" s="176"/>
      <c r="E1" s="176" t="str">
        <f>Accueil!A7</f>
        <v>AO/ASSOCIATION SESAME AUTISME 44</v>
      </c>
      <c r="F1" s="176"/>
      <c r="G1" s="176"/>
      <c r="H1" s="176"/>
    </row>
    <row r="2" spans="1:8" s="55" customFormat="1" ht="17.100000000000001" customHeight="1" x14ac:dyDescent="0.25">
      <c r="B2" s="177" t="s">
        <v>24</v>
      </c>
      <c r="C2" s="177"/>
      <c r="D2" s="177"/>
      <c r="E2" s="177" t="s">
        <v>28</v>
      </c>
      <c r="F2" s="177"/>
      <c r="G2" s="177"/>
      <c r="H2" s="177"/>
    </row>
    <row r="3" spans="1:8" s="55" customFormat="1" ht="17.100000000000001" customHeight="1" thickBot="1" x14ac:dyDescent="0.3"/>
    <row r="4" spans="1:8" s="55" customFormat="1" ht="17.100000000000001" customHeight="1" thickBot="1" x14ac:dyDescent="0.3">
      <c r="A4" s="54">
        <v>6</v>
      </c>
      <c r="B4" s="4" t="str">
        <f>"MATERIEL N°" &amp;$A$4</f>
        <v>MATERIEL N°6</v>
      </c>
      <c r="C4" s="56" t="s">
        <v>11</v>
      </c>
      <c r="D4" s="56"/>
      <c r="E4" s="64" t="str">
        <f>"MATERIEL N°" &amp;$A$4</f>
        <v>MATERIEL N°6</v>
      </c>
      <c r="F4" s="56" t="s">
        <v>11</v>
      </c>
      <c r="G4" s="185"/>
      <c r="H4" s="186"/>
    </row>
    <row r="5" spans="1:8" s="55" customFormat="1" ht="17.100000000000001" customHeight="1" x14ac:dyDescent="0.25">
      <c r="B5" s="56" t="s">
        <v>0</v>
      </c>
      <c r="C5" s="178" t="s">
        <v>167</v>
      </c>
      <c r="D5" s="178"/>
      <c r="E5" s="63" t="s">
        <v>0</v>
      </c>
      <c r="F5" s="171" t="str">
        <f>C5</f>
        <v>MFP DEPARTEMENTAL A3 N&amp;B 35ppm</v>
      </c>
      <c r="G5" s="172"/>
      <c r="H5" s="172"/>
    </row>
    <row r="6" spans="1:8" s="55" customFormat="1" ht="17.100000000000001" customHeight="1" x14ac:dyDescent="0.25">
      <c r="B6" s="56" t="s">
        <v>1</v>
      </c>
      <c r="C6" s="189">
        <v>1</v>
      </c>
      <c r="D6" s="190"/>
      <c r="E6" s="57"/>
      <c r="F6" s="57"/>
      <c r="G6" s="57"/>
    </row>
    <row r="7" spans="1:8" s="55" customFormat="1" ht="17.100000000000001" customHeight="1" x14ac:dyDescent="0.25">
      <c r="E7" s="182" t="s">
        <v>95</v>
      </c>
      <c r="F7" s="183"/>
      <c r="G7" s="183"/>
      <c r="H7" s="184"/>
    </row>
    <row r="8" spans="1:8" s="55" customFormat="1" ht="17.100000000000001" customHeight="1" x14ac:dyDescent="0.25">
      <c r="B8" s="16" t="s">
        <v>9</v>
      </c>
      <c r="C8" s="119" t="s">
        <v>7</v>
      </c>
      <c r="D8" s="119" t="s">
        <v>8</v>
      </c>
      <c r="E8" s="187" t="s">
        <v>31</v>
      </c>
      <c r="F8" s="188"/>
      <c r="G8" s="61" t="s">
        <v>173</v>
      </c>
      <c r="H8" s="61" t="str">
        <f>Accueil!$C$13</f>
        <v>Crédit Bail 20 Trimestres</v>
      </c>
    </row>
    <row r="9" spans="1:8" s="55" customFormat="1" ht="17.100000000000001" customHeight="1" x14ac:dyDescent="0.25">
      <c r="B9" s="17" t="s">
        <v>3</v>
      </c>
      <c r="C9" s="118" t="s">
        <v>202</v>
      </c>
      <c r="D9" s="118"/>
      <c r="E9" s="168" t="str">
        <f>"Matériel n°" &amp;$A$4</f>
        <v>Matériel n°6</v>
      </c>
      <c r="F9" s="170"/>
      <c r="G9" s="118"/>
      <c r="H9" s="118"/>
    </row>
    <row r="10" spans="1:8" s="55" customFormat="1" ht="17.100000000000001" customHeight="1" x14ac:dyDescent="0.25">
      <c r="B10" s="56" t="s">
        <v>21</v>
      </c>
      <c r="C10" s="138" t="s">
        <v>202</v>
      </c>
      <c r="D10" s="118"/>
      <c r="E10" s="168" t="s">
        <v>37</v>
      </c>
      <c r="F10" s="170"/>
      <c r="G10" s="118"/>
      <c r="H10" s="118"/>
    </row>
    <row r="11" spans="1:8" s="55" customFormat="1" ht="17.100000000000001" customHeight="1" x14ac:dyDescent="0.25">
      <c r="B11" s="56" t="s">
        <v>180</v>
      </c>
      <c r="C11" s="138" t="s">
        <v>202</v>
      </c>
      <c r="D11" s="118"/>
      <c r="E11" s="168" t="s">
        <v>185</v>
      </c>
      <c r="F11" s="170"/>
      <c r="G11" s="118"/>
      <c r="H11" s="118"/>
    </row>
    <row r="12" spans="1:8" s="55" customFormat="1" ht="17.100000000000001" customHeight="1" x14ac:dyDescent="0.25">
      <c r="B12" s="56" t="s">
        <v>77</v>
      </c>
      <c r="C12" s="118">
        <v>500</v>
      </c>
      <c r="D12" s="118"/>
      <c r="E12" s="168" t="s">
        <v>125</v>
      </c>
      <c r="F12" s="170"/>
      <c r="G12" s="138"/>
      <c r="H12" s="136"/>
    </row>
    <row r="13" spans="1:8" s="55" customFormat="1" ht="17.100000000000001" customHeight="1" x14ac:dyDescent="0.25">
      <c r="B13" s="56" t="s">
        <v>4</v>
      </c>
      <c r="C13" s="118">
        <v>100</v>
      </c>
      <c r="D13" s="118"/>
      <c r="E13" s="168" t="s">
        <v>192</v>
      </c>
      <c r="F13" s="170"/>
      <c r="G13" s="125"/>
      <c r="H13" s="125"/>
    </row>
    <row r="14" spans="1:8" s="55" customFormat="1" ht="17.100000000000001" customHeight="1" x14ac:dyDescent="0.25">
      <c r="B14" s="56" t="s">
        <v>5</v>
      </c>
      <c r="C14" s="118">
        <v>1100</v>
      </c>
      <c r="D14" s="118"/>
      <c r="E14" s="105"/>
      <c r="F14" s="105"/>
      <c r="G14" s="105"/>
      <c r="H14" s="105"/>
    </row>
    <row r="15" spans="1:8" s="55" customFormat="1" ht="17.100000000000001" customHeight="1" x14ac:dyDescent="0.25">
      <c r="E15" s="181" t="s">
        <v>96</v>
      </c>
      <c r="F15" s="181"/>
      <c r="G15" s="181"/>
      <c r="H15" s="181"/>
    </row>
    <row r="16" spans="1:8" s="55" customFormat="1" ht="17.100000000000001" customHeight="1" x14ac:dyDescent="0.25">
      <c r="B16" s="16" t="s">
        <v>6</v>
      </c>
      <c r="C16" s="119" t="s">
        <v>12</v>
      </c>
      <c r="D16" s="119" t="s">
        <v>8</v>
      </c>
      <c r="E16" s="61" t="s">
        <v>33</v>
      </c>
      <c r="F16" s="61" t="s">
        <v>34</v>
      </c>
      <c r="G16" s="61" t="s">
        <v>173</v>
      </c>
      <c r="H16" s="61" t="str">
        <f>Accueil!$C$13</f>
        <v>Crédit Bail 20 Trimestres</v>
      </c>
    </row>
    <row r="17" spans="1:12" s="55" customFormat="1" ht="17.100000000000001" customHeight="1" x14ac:dyDescent="0.25">
      <c r="B17" s="202" t="s">
        <v>99</v>
      </c>
      <c r="C17" s="204" t="s">
        <v>13</v>
      </c>
      <c r="D17" s="204"/>
      <c r="E17" s="116" t="str">
        <f>"Matériel n°" &amp;$A$4</f>
        <v>Matériel n°6</v>
      </c>
      <c r="F17" s="118">
        <f>C6</f>
        <v>1</v>
      </c>
      <c r="G17" s="118"/>
      <c r="H17" s="118"/>
    </row>
    <row r="18" spans="1:12" s="55" customFormat="1" ht="17.100000000000001" customHeight="1" x14ac:dyDescent="0.25">
      <c r="B18" s="203"/>
      <c r="C18" s="205"/>
      <c r="D18" s="205"/>
      <c r="E18" s="116" t="s">
        <v>37</v>
      </c>
      <c r="F18" s="118">
        <v>1</v>
      </c>
      <c r="G18" s="118"/>
      <c r="H18" s="118"/>
    </row>
    <row r="19" spans="1:12" s="55" customFormat="1" ht="17.100000000000001" customHeight="1" x14ac:dyDescent="0.25">
      <c r="B19" s="202" t="s">
        <v>155</v>
      </c>
      <c r="C19" s="204" t="s">
        <v>13</v>
      </c>
      <c r="D19" s="204"/>
      <c r="E19" s="116" t="s">
        <v>185</v>
      </c>
      <c r="F19" s="118">
        <v>1</v>
      </c>
      <c r="G19" s="118"/>
      <c r="H19" s="118"/>
    </row>
    <row r="20" spans="1:12" s="55" customFormat="1" ht="17.100000000000001" customHeight="1" x14ac:dyDescent="0.25">
      <c r="B20" s="203"/>
      <c r="C20" s="205"/>
      <c r="D20" s="205"/>
      <c r="E20" s="136" t="s">
        <v>125</v>
      </c>
      <c r="F20" s="138">
        <v>1</v>
      </c>
      <c r="G20" s="138"/>
      <c r="H20" s="138"/>
    </row>
    <row r="21" spans="1:12" s="55" customFormat="1" ht="17.100000000000001" customHeight="1" x14ac:dyDescent="0.25">
      <c r="E21" s="130" t="s">
        <v>192</v>
      </c>
      <c r="F21" s="125">
        <v>0</v>
      </c>
      <c r="G21" s="125"/>
      <c r="H21" s="125"/>
    </row>
    <row r="22" spans="1:12" s="55" customFormat="1" ht="17.100000000000001" customHeight="1" x14ac:dyDescent="0.25">
      <c r="B22" s="16" t="s">
        <v>10</v>
      </c>
      <c r="C22" s="119" t="s">
        <v>7</v>
      </c>
      <c r="D22" s="119" t="s">
        <v>8</v>
      </c>
      <c r="E22" s="182" t="s">
        <v>36</v>
      </c>
      <c r="F22" s="184"/>
      <c r="G22" s="117"/>
      <c r="H22" s="59"/>
    </row>
    <row r="23" spans="1:12" s="55" customFormat="1" ht="17.100000000000001" customHeight="1" x14ac:dyDescent="0.25">
      <c r="A23" s="123" t="s">
        <v>16</v>
      </c>
      <c r="B23" s="56" t="s">
        <v>184</v>
      </c>
      <c r="C23" s="118">
        <v>2000</v>
      </c>
      <c r="D23" s="118"/>
      <c r="E23" s="182" t="str">
        <f>IF(Accueil!$C$12="Oui","SOMME DES LOYERS LOA 20 T","-")</f>
        <v>SOMME DES LOYERS LOA 20 T</v>
      </c>
      <c r="F23" s="184"/>
      <c r="G23" s="62"/>
      <c r="H23" s="116"/>
    </row>
    <row r="24" spans="1:12" s="55" customFormat="1" ht="17.100000000000001" customHeight="1" x14ac:dyDescent="0.25">
      <c r="A24" s="16" t="s">
        <v>182</v>
      </c>
      <c r="B24" s="56" t="s">
        <v>183</v>
      </c>
      <c r="C24" s="118" t="s">
        <v>84</v>
      </c>
      <c r="D24" s="118"/>
    </row>
    <row r="25" spans="1:12" s="124" customFormat="1" x14ac:dyDescent="0.25">
      <c r="A25" s="129" t="s">
        <v>124</v>
      </c>
      <c r="B25" s="127" t="s">
        <v>204</v>
      </c>
      <c r="C25" s="138" t="s">
        <v>90</v>
      </c>
      <c r="D25" s="138"/>
      <c r="E25" s="55"/>
      <c r="F25" s="55"/>
      <c r="G25" s="55"/>
      <c r="H25" s="55"/>
      <c r="I25" s="126"/>
      <c r="J25" s="126"/>
      <c r="K25" s="126"/>
      <c r="L25" s="126"/>
    </row>
    <row r="26" spans="1:12" s="126" customFormat="1" ht="17.100000000000001" customHeight="1" x14ac:dyDescent="0.25">
      <c r="A26" s="129" t="s">
        <v>188</v>
      </c>
      <c r="B26" s="127" t="s">
        <v>156</v>
      </c>
      <c r="C26" s="125" t="s">
        <v>203</v>
      </c>
      <c r="D26" s="125"/>
      <c r="E26" s="55"/>
      <c r="F26" s="55"/>
      <c r="G26" s="55"/>
      <c r="H26" s="55"/>
    </row>
    <row r="27" spans="1:12" s="55" customFormat="1" ht="17.100000000000001" customHeight="1" x14ac:dyDescent="0.25">
      <c r="E27" s="126"/>
      <c r="F27" s="126"/>
      <c r="G27" s="126"/>
      <c r="H27" s="126"/>
    </row>
    <row r="28" spans="1:12" s="55" customFormat="1" ht="17.100000000000001" customHeight="1" x14ac:dyDescent="0.25">
      <c r="B28" s="193" t="s">
        <v>26</v>
      </c>
      <c r="C28" s="207"/>
      <c r="D28" s="208"/>
    </row>
    <row r="29" spans="1:12" s="55" customFormat="1" ht="17.100000000000001" customHeight="1" x14ac:dyDescent="0.25">
      <c r="B29" s="209"/>
      <c r="C29" s="210"/>
      <c r="D29" s="211"/>
    </row>
    <row r="30" spans="1:12" s="55" customFormat="1" ht="17.100000000000001" customHeight="1" x14ac:dyDescent="0.25">
      <c r="B30" s="209"/>
      <c r="C30" s="210"/>
      <c r="D30" s="211"/>
      <c r="E30" s="126"/>
      <c r="F30" s="126"/>
      <c r="G30" s="126"/>
      <c r="H30" s="126"/>
    </row>
    <row r="31" spans="1:12" s="55" customFormat="1" ht="17.100000000000001" customHeight="1" x14ac:dyDescent="0.25">
      <c r="B31" s="212"/>
      <c r="C31" s="213"/>
      <c r="D31" s="214"/>
      <c r="E31"/>
      <c r="F31"/>
      <c r="G31"/>
      <c r="H31"/>
    </row>
  </sheetData>
  <mergeCells count="25">
    <mergeCell ref="E12:F12"/>
    <mergeCell ref="E13:F13"/>
    <mergeCell ref="B28:D31"/>
    <mergeCell ref="B19:B20"/>
    <mergeCell ref="C19:C20"/>
    <mergeCell ref="D19:D20"/>
    <mergeCell ref="E22:F22"/>
    <mergeCell ref="E15:H15"/>
    <mergeCell ref="B17:B18"/>
    <mergeCell ref="C17:C18"/>
    <mergeCell ref="D17:D18"/>
    <mergeCell ref="E23:F23"/>
    <mergeCell ref="E11:F11"/>
    <mergeCell ref="B1:D1"/>
    <mergeCell ref="E1:H1"/>
    <mergeCell ref="B2:D2"/>
    <mergeCell ref="E2:H2"/>
    <mergeCell ref="G4:H4"/>
    <mergeCell ref="C5:D5"/>
    <mergeCell ref="F5:H5"/>
    <mergeCell ref="C6:D6"/>
    <mergeCell ref="E7:H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169</v>
      </c>
      <c r="D5" s="178"/>
      <c r="E5" s="63" t="s">
        <v>0</v>
      </c>
      <c r="F5" s="171" t="str">
        <f>C5</f>
        <v>MFP DEPARTEMENTAL A3  COULEUR 45ppm</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9" t="s">
        <v>7</v>
      </c>
      <c r="D8" s="119"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17" t="s">
        <v>3</v>
      </c>
      <c r="C9" s="118">
        <v>45</v>
      </c>
      <c r="D9" s="118"/>
      <c r="E9" s="168" t="str">
        <f>"Matériel n°" &amp;$A$4</f>
        <v>Matériel n°</v>
      </c>
      <c r="F9" s="170"/>
      <c r="G9" s="118"/>
      <c r="H9" s="116"/>
      <c r="I9" s="118"/>
      <c r="J9" s="118"/>
      <c r="K9" s="118"/>
      <c r="L9" s="118"/>
    </row>
    <row r="10" spans="1:12" s="55" customFormat="1" ht="17.100000000000001" customHeight="1" x14ac:dyDescent="0.25">
      <c r="B10" s="56" t="s">
        <v>18</v>
      </c>
      <c r="C10" s="118">
        <v>45</v>
      </c>
      <c r="D10" s="118"/>
      <c r="E10" s="168" t="s">
        <v>32</v>
      </c>
      <c r="F10" s="170"/>
      <c r="G10" s="118"/>
      <c r="H10" s="116"/>
      <c r="I10" s="118"/>
      <c r="J10" s="118"/>
      <c r="K10" s="118"/>
      <c r="L10" s="118"/>
    </row>
    <row r="11" spans="1:12" s="55" customFormat="1" ht="17.100000000000001" customHeight="1" x14ac:dyDescent="0.25">
      <c r="B11" s="56" t="s">
        <v>21</v>
      </c>
      <c r="C11" s="118">
        <v>45</v>
      </c>
      <c r="D11" s="118"/>
      <c r="E11" s="168" t="s">
        <v>85</v>
      </c>
      <c r="F11" s="170"/>
      <c r="G11" s="118"/>
      <c r="H11" s="116"/>
      <c r="I11" s="118"/>
      <c r="J11" s="118"/>
      <c r="K11" s="118"/>
      <c r="L11" s="118"/>
    </row>
    <row r="12" spans="1:12" s="55" customFormat="1" ht="17.100000000000001" customHeight="1" x14ac:dyDescent="0.25">
      <c r="B12" s="56" t="s">
        <v>20</v>
      </c>
      <c r="C12" s="118">
        <v>1024</v>
      </c>
      <c r="D12" s="118"/>
      <c r="E12" s="168" t="s">
        <v>92</v>
      </c>
      <c r="F12" s="170"/>
      <c r="G12" s="118"/>
      <c r="H12" s="116"/>
      <c r="I12" s="118"/>
      <c r="J12" s="118"/>
      <c r="K12" s="118"/>
      <c r="L12" s="118"/>
    </row>
    <row r="13" spans="1:12" s="55" customFormat="1" ht="17.100000000000001" customHeight="1" x14ac:dyDescent="0.25">
      <c r="B13" s="56" t="s">
        <v>77</v>
      </c>
      <c r="C13" s="118">
        <v>500</v>
      </c>
      <c r="D13" s="118"/>
      <c r="E13" s="168" t="s">
        <v>125</v>
      </c>
      <c r="F13" s="170"/>
      <c r="G13" s="118"/>
      <c r="H13" s="116"/>
      <c r="I13" s="118"/>
      <c r="J13" s="118"/>
      <c r="K13" s="118"/>
      <c r="L13" s="118"/>
    </row>
    <row r="14" spans="1:12" s="55" customFormat="1" ht="17.100000000000001" customHeight="1" x14ac:dyDescent="0.25">
      <c r="B14" s="56" t="s">
        <v>4</v>
      </c>
      <c r="C14" s="118">
        <v>100</v>
      </c>
      <c r="D14" s="118"/>
      <c r="E14" s="105"/>
      <c r="F14" s="105"/>
      <c r="G14" s="105"/>
      <c r="H14" s="105"/>
      <c r="I14" s="105"/>
      <c r="J14" s="105"/>
      <c r="K14" s="105"/>
      <c r="L14" s="105"/>
    </row>
    <row r="15" spans="1:12" s="55" customFormat="1" ht="17.100000000000001" customHeight="1" x14ac:dyDescent="0.25">
      <c r="B15" s="56" t="s">
        <v>5</v>
      </c>
      <c r="C15" s="118">
        <v>1100</v>
      </c>
      <c r="D15" s="118"/>
      <c r="E15" s="181" t="s">
        <v>96</v>
      </c>
      <c r="F15" s="181"/>
      <c r="G15" s="181"/>
      <c r="H15" s="181"/>
      <c r="I15" s="181"/>
      <c r="J15" s="181"/>
      <c r="K15" s="181"/>
      <c r="L15" s="181"/>
    </row>
    <row r="16" spans="1:12" s="55" customFormat="1" ht="17.100000000000001" customHeight="1" x14ac:dyDescent="0.25">
      <c r="E16" s="61" t="s">
        <v>33</v>
      </c>
      <c r="F16" s="61" t="s">
        <v>34</v>
      </c>
      <c r="G16" s="61" t="s">
        <v>173</v>
      </c>
      <c r="H16" s="61" t="str">
        <f>Accueil!$B$13</f>
        <v>Achat</v>
      </c>
      <c r="I16" s="61" t="e">
        <f>Accueil!#REF!</f>
        <v>#REF!</v>
      </c>
      <c r="J16" s="61" t="e">
        <f>Accueil!#REF!</f>
        <v>#REF!</v>
      </c>
      <c r="K16" s="61" t="e">
        <f>Accueil!#REF!</f>
        <v>#REF!</v>
      </c>
      <c r="L16" s="61" t="str">
        <f>Accueil!$C$13</f>
        <v>Crédit Bail 20 Trimestres</v>
      </c>
    </row>
    <row r="17" spans="1:12" s="55" customFormat="1" ht="17.100000000000001" customHeight="1" x14ac:dyDescent="0.25">
      <c r="B17" s="16" t="s">
        <v>6</v>
      </c>
      <c r="C17" s="119" t="s">
        <v>12</v>
      </c>
      <c r="D17" s="119" t="s">
        <v>8</v>
      </c>
      <c r="E17" s="116" t="str">
        <f>"Matériel n°" &amp;$A$4</f>
        <v>Matériel n°</v>
      </c>
      <c r="F17" s="118">
        <f>C6</f>
        <v>0</v>
      </c>
      <c r="G17" s="118"/>
      <c r="H17" s="118"/>
      <c r="I17" s="118"/>
      <c r="J17" s="118"/>
      <c r="K17" s="118"/>
      <c r="L17" s="118"/>
    </row>
    <row r="18" spans="1:12" s="55" customFormat="1" ht="17.100000000000001" customHeight="1" x14ac:dyDescent="0.25">
      <c r="B18" s="202" t="s">
        <v>99</v>
      </c>
      <c r="C18" s="204" t="s">
        <v>13</v>
      </c>
      <c r="D18" s="204"/>
      <c r="E18" s="116" t="s">
        <v>32</v>
      </c>
      <c r="F18" s="118"/>
      <c r="G18" s="118"/>
      <c r="H18" s="118"/>
      <c r="I18" s="118"/>
      <c r="J18" s="118"/>
      <c r="K18" s="118"/>
      <c r="L18" s="118"/>
    </row>
    <row r="19" spans="1:12" s="55" customFormat="1" ht="17.100000000000001" customHeight="1" x14ac:dyDescent="0.25">
      <c r="B19" s="203"/>
      <c r="C19" s="205"/>
      <c r="D19" s="205"/>
      <c r="E19" s="116" t="s">
        <v>85</v>
      </c>
      <c r="F19" s="118"/>
      <c r="G19" s="118"/>
      <c r="H19" s="118"/>
      <c r="I19" s="118"/>
      <c r="J19" s="118"/>
      <c r="K19" s="118"/>
      <c r="L19" s="118"/>
    </row>
    <row r="20" spans="1:12" s="55" customFormat="1" ht="17.100000000000001" customHeight="1" x14ac:dyDescent="0.25">
      <c r="B20" s="202" t="s">
        <v>155</v>
      </c>
      <c r="C20" s="204" t="s">
        <v>13</v>
      </c>
      <c r="D20" s="204"/>
      <c r="E20" s="116" t="s">
        <v>92</v>
      </c>
      <c r="F20" s="118"/>
      <c r="G20" s="118"/>
      <c r="H20" s="118"/>
      <c r="I20" s="118"/>
      <c r="J20" s="118"/>
      <c r="K20" s="118"/>
      <c r="L20" s="118"/>
    </row>
    <row r="21" spans="1:12" s="55" customFormat="1" ht="17.100000000000001" customHeight="1" x14ac:dyDescent="0.25">
      <c r="B21" s="203"/>
      <c r="C21" s="205"/>
      <c r="D21" s="205"/>
      <c r="E21" s="116" t="s">
        <v>125</v>
      </c>
      <c r="F21" s="118"/>
      <c r="G21" s="118"/>
      <c r="H21" s="118"/>
      <c r="I21" s="118"/>
      <c r="J21" s="118"/>
      <c r="K21" s="118"/>
      <c r="L21" s="118"/>
    </row>
    <row r="22" spans="1:12" s="55" customFormat="1" ht="17.100000000000001" customHeight="1" x14ac:dyDescent="0.25">
      <c r="E22" s="182" t="s">
        <v>36</v>
      </c>
      <c r="F22" s="184"/>
      <c r="G22" s="117"/>
      <c r="H22" s="59"/>
      <c r="I22" s="59"/>
      <c r="J22" s="59"/>
      <c r="K22" s="59"/>
      <c r="L22" s="59"/>
    </row>
    <row r="23" spans="1:12" s="55" customFormat="1" ht="17.100000000000001" customHeight="1" x14ac:dyDescent="0.25">
      <c r="B23" s="16" t="s">
        <v>10</v>
      </c>
      <c r="C23" s="119" t="s">
        <v>7</v>
      </c>
      <c r="D23" s="119" t="s">
        <v>8</v>
      </c>
      <c r="E23" s="182" t="str">
        <f>IF(Accueil!$B$12="Oui","SOMME DES LOYERS LOA 4 T","-")</f>
        <v>SOMME DES LOYERS LOA 4 T</v>
      </c>
      <c r="F23" s="184"/>
      <c r="G23" s="62"/>
      <c r="H23" s="118"/>
      <c r="I23" s="59"/>
      <c r="J23" s="59"/>
      <c r="K23" s="59"/>
      <c r="L23" s="59"/>
    </row>
    <row r="24" spans="1:12" s="55" customFormat="1" ht="17.100000000000001" customHeight="1" x14ac:dyDescent="0.25">
      <c r="A24" s="191" t="s">
        <v>14</v>
      </c>
      <c r="B24" s="56" t="s">
        <v>77</v>
      </c>
      <c r="C24" s="118">
        <v>500</v>
      </c>
      <c r="D24" s="118"/>
      <c r="E24" s="182" t="e">
        <f>IF(Accueil!#REF!="Oui","SOMME DES LOYERS LOA 8 T","-")</f>
        <v>#REF!</v>
      </c>
      <c r="F24" s="184"/>
      <c r="G24" s="62"/>
      <c r="H24" s="59"/>
      <c r="I24" s="118"/>
      <c r="J24" s="59"/>
      <c r="K24" s="59"/>
      <c r="L24" s="59"/>
    </row>
    <row r="25" spans="1:12" s="55" customFormat="1" ht="17.100000000000001" customHeight="1" x14ac:dyDescent="0.25">
      <c r="A25" s="192"/>
      <c r="B25" s="58" t="s">
        <v>15</v>
      </c>
      <c r="C25" s="118">
        <v>1000</v>
      </c>
      <c r="D25" s="118"/>
      <c r="E25" s="182" t="e">
        <f>IF(Accueil!#REF!="Oui","SOMME DES LOYERS LOA 12 T","-")</f>
        <v>#REF!</v>
      </c>
      <c r="F25" s="184"/>
      <c r="G25" s="62"/>
      <c r="H25" s="59"/>
      <c r="I25" s="59"/>
      <c r="J25" s="118"/>
      <c r="K25" s="59"/>
      <c r="L25" s="59"/>
    </row>
    <row r="26" spans="1:12" s="55" customFormat="1" ht="17.100000000000001" customHeight="1" x14ac:dyDescent="0.25">
      <c r="A26" s="16" t="s">
        <v>83</v>
      </c>
      <c r="B26" s="56" t="s">
        <v>25</v>
      </c>
      <c r="C26" s="118" t="s">
        <v>13</v>
      </c>
      <c r="D26" s="118"/>
      <c r="E26" s="182" t="e">
        <f>IF(Accueil!#REF!="Oui","SOMME DES LOYERS LOA 16 T","-")</f>
        <v>#REF!</v>
      </c>
      <c r="F26" s="184"/>
      <c r="G26" s="62"/>
      <c r="H26" s="59"/>
      <c r="I26" s="59"/>
      <c r="J26" s="59"/>
      <c r="K26" s="60"/>
      <c r="L26" s="59"/>
    </row>
    <row r="27" spans="1:12" s="55" customFormat="1" ht="17.100000000000001" customHeight="1" x14ac:dyDescent="0.25">
      <c r="A27" s="16" t="s">
        <v>89</v>
      </c>
      <c r="B27" s="56" t="s">
        <v>82</v>
      </c>
      <c r="C27" s="118" t="s">
        <v>13</v>
      </c>
      <c r="D27" s="118"/>
      <c r="E27" s="182" t="str">
        <f>IF(Accueil!$C$12="Oui","SOMME DES LOYERS LOA 20 T","-")</f>
        <v>SOMME DES LOYERS LOA 20 T</v>
      </c>
      <c r="F27" s="184"/>
      <c r="G27" s="62"/>
      <c r="H27" s="59"/>
      <c r="I27" s="59"/>
      <c r="J27" s="59"/>
      <c r="K27" s="59"/>
      <c r="L27" s="116"/>
    </row>
    <row r="28" spans="1:12" s="55" customFormat="1" ht="17.100000000000001" customHeight="1" x14ac:dyDescent="0.25">
      <c r="A28" s="16" t="s">
        <v>124</v>
      </c>
      <c r="B28" s="56" t="s">
        <v>93</v>
      </c>
      <c r="C28" s="118" t="s">
        <v>84</v>
      </c>
      <c r="D28" s="118"/>
    </row>
    <row r="29" spans="1:12" s="55" customFormat="1" ht="17.100000000000001" customHeight="1" x14ac:dyDescent="0.25"/>
    <row r="30" spans="1:12" s="55" customFormat="1" ht="17.100000000000001" customHeight="1" x14ac:dyDescent="0.25">
      <c r="B30" s="193" t="s">
        <v>27</v>
      </c>
      <c r="C30" s="207"/>
      <c r="D30" s="208"/>
    </row>
    <row r="31" spans="1:12" s="55" customFormat="1" ht="17.100000000000001" customHeight="1" x14ac:dyDescent="0.25">
      <c r="B31" s="209"/>
      <c r="C31" s="210"/>
      <c r="D31" s="211"/>
    </row>
    <row r="32" spans="1:12" s="55" customFormat="1" ht="17.100000000000001" customHeight="1" x14ac:dyDescent="0.25">
      <c r="B32" s="212"/>
      <c r="C32" s="213"/>
      <c r="D32" s="214"/>
    </row>
  </sheetData>
  <mergeCells count="30">
    <mergeCell ref="E26:F26"/>
    <mergeCell ref="E27:F27"/>
    <mergeCell ref="B30:D32"/>
    <mergeCell ref="B20:B21"/>
    <mergeCell ref="C20:C21"/>
    <mergeCell ref="D20:D21"/>
    <mergeCell ref="E22:F22"/>
    <mergeCell ref="E23:F23"/>
    <mergeCell ref="A24:A25"/>
    <mergeCell ref="E24:F24"/>
    <mergeCell ref="E25:F25"/>
    <mergeCell ref="E12:F12"/>
    <mergeCell ref="E13:F13"/>
    <mergeCell ref="E15:L15"/>
    <mergeCell ref="B18:B19"/>
    <mergeCell ref="C18:C19"/>
    <mergeCell ref="D18:D19"/>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L32"/>
  <sheetViews>
    <sheetView view="pageLayout" zoomScaleNormal="100" workbookViewId="0">
      <selection activeCell="C9" sqref="C9"/>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22</v>
      </c>
      <c r="D5" s="178"/>
      <c r="E5" s="63" t="s">
        <v>0</v>
      </c>
      <c r="F5" s="171" t="str">
        <f>C5</f>
        <v>MFP PRODUCTION A3 N&amp;B</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4" t="s">
        <v>7</v>
      </c>
      <c r="D8" s="114"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17" t="s">
        <v>3</v>
      </c>
      <c r="C9" s="113">
        <v>55</v>
      </c>
      <c r="D9" s="113"/>
      <c r="E9" s="168" t="str">
        <f>"Matériel n°" &amp;$A$4</f>
        <v>Matériel n°</v>
      </c>
      <c r="F9" s="170"/>
      <c r="G9" s="113"/>
      <c r="H9" s="110"/>
      <c r="I9" s="113"/>
      <c r="J9" s="113"/>
      <c r="K9" s="113"/>
      <c r="L9" s="113"/>
    </row>
    <row r="10" spans="1:12" s="55" customFormat="1" ht="17.100000000000001" customHeight="1" x14ac:dyDescent="0.25">
      <c r="B10" s="56" t="s">
        <v>21</v>
      </c>
      <c r="C10" s="113">
        <v>55</v>
      </c>
      <c r="D10" s="111"/>
      <c r="E10" s="168" t="s">
        <v>32</v>
      </c>
      <c r="F10" s="170"/>
      <c r="G10" s="113"/>
      <c r="H10" s="110"/>
      <c r="I10" s="113"/>
      <c r="J10" s="113"/>
      <c r="K10" s="113"/>
      <c r="L10" s="113"/>
    </row>
    <row r="11" spans="1:12" s="55" customFormat="1" ht="17.100000000000001" customHeight="1" x14ac:dyDescent="0.25">
      <c r="B11" s="56" t="s">
        <v>20</v>
      </c>
      <c r="C11" s="113">
        <v>2048</v>
      </c>
      <c r="D11" s="113"/>
      <c r="E11" s="168" t="s">
        <v>37</v>
      </c>
      <c r="F11" s="170"/>
      <c r="G11" s="113"/>
      <c r="H11" s="110"/>
      <c r="I11" s="113"/>
      <c r="J11" s="113"/>
      <c r="K11" s="113"/>
      <c r="L11" s="113"/>
    </row>
    <row r="12" spans="1:12" s="55" customFormat="1" ht="17.100000000000001" customHeight="1" x14ac:dyDescent="0.25">
      <c r="B12" s="56" t="s">
        <v>77</v>
      </c>
      <c r="C12" s="113">
        <v>500</v>
      </c>
      <c r="D12" s="113"/>
      <c r="E12" s="168" t="s">
        <v>85</v>
      </c>
      <c r="F12" s="170"/>
      <c r="G12" s="113"/>
      <c r="H12" s="110"/>
      <c r="I12" s="113"/>
      <c r="J12" s="113"/>
      <c r="K12" s="113"/>
      <c r="L12" s="113"/>
    </row>
    <row r="13" spans="1:12" s="55" customFormat="1" ht="17.100000000000001" customHeight="1" x14ac:dyDescent="0.25">
      <c r="B13" s="56" t="s">
        <v>4</v>
      </c>
      <c r="C13" s="113">
        <v>100</v>
      </c>
      <c r="D13" s="113"/>
      <c r="E13" s="168" t="s">
        <v>92</v>
      </c>
      <c r="F13" s="170"/>
      <c r="G13" s="113"/>
      <c r="H13" s="110"/>
      <c r="I13" s="113"/>
      <c r="J13" s="113"/>
      <c r="K13" s="113"/>
      <c r="L13" s="113"/>
    </row>
    <row r="14" spans="1:12" s="55" customFormat="1" ht="17.100000000000001" customHeight="1" x14ac:dyDescent="0.25">
      <c r="B14" s="56" t="s">
        <v>5</v>
      </c>
      <c r="C14" s="113">
        <v>1100</v>
      </c>
      <c r="D14" s="113"/>
      <c r="E14" s="168" t="s">
        <v>125</v>
      </c>
      <c r="F14" s="170"/>
      <c r="G14" s="113"/>
      <c r="H14" s="110"/>
      <c r="I14" s="113"/>
      <c r="J14" s="113"/>
      <c r="K14" s="113"/>
      <c r="L14" s="113"/>
    </row>
    <row r="15" spans="1:12" s="55" customFormat="1" ht="17.100000000000001" customHeight="1" x14ac:dyDescent="0.25">
      <c r="E15" s="2"/>
      <c r="F15" s="2"/>
      <c r="G15" s="2"/>
      <c r="H15" s="2"/>
      <c r="I15" s="2"/>
      <c r="J15" s="2"/>
      <c r="K15" s="2"/>
      <c r="L15" s="2"/>
    </row>
    <row r="16" spans="1:12" s="55" customFormat="1" ht="17.100000000000001" customHeight="1" x14ac:dyDescent="0.25">
      <c r="B16" s="16" t="s">
        <v>6</v>
      </c>
      <c r="C16" s="114" t="s">
        <v>12</v>
      </c>
      <c r="D16" s="114" t="s">
        <v>8</v>
      </c>
      <c r="E16" s="181" t="s">
        <v>96</v>
      </c>
      <c r="F16" s="181"/>
      <c r="G16" s="181"/>
      <c r="H16" s="181"/>
      <c r="I16" s="181"/>
      <c r="J16" s="181"/>
      <c r="K16" s="181"/>
      <c r="L16" s="181"/>
    </row>
    <row r="17" spans="1:12" s="55" customFormat="1" ht="17.100000000000001" customHeight="1" x14ac:dyDescent="0.25">
      <c r="B17" s="202" t="s">
        <v>99</v>
      </c>
      <c r="C17" s="204" t="s">
        <v>13</v>
      </c>
      <c r="D17" s="204"/>
      <c r="E17" s="61" t="s">
        <v>33</v>
      </c>
      <c r="F17" s="61" t="s">
        <v>34</v>
      </c>
      <c r="G17" s="61" t="s">
        <v>173</v>
      </c>
      <c r="H17" s="61" t="str">
        <f>Accueil!$B$13</f>
        <v>Achat</v>
      </c>
      <c r="I17" s="61" t="e">
        <f>Accueil!#REF!</f>
        <v>#REF!</v>
      </c>
      <c r="J17" s="61" t="e">
        <f>Accueil!#REF!</f>
        <v>#REF!</v>
      </c>
      <c r="K17" s="61" t="e">
        <f>Accueil!#REF!</f>
        <v>#REF!</v>
      </c>
      <c r="L17" s="61" t="str">
        <f>Accueil!$C$13</f>
        <v>Crédit Bail 20 Trimestres</v>
      </c>
    </row>
    <row r="18" spans="1:12" s="55" customFormat="1" ht="17.100000000000001" customHeight="1" x14ac:dyDescent="0.25">
      <c r="B18" s="203"/>
      <c r="C18" s="205"/>
      <c r="D18" s="205"/>
      <c r="E18" s="110" t="str">
        <f>"Matériel n°" &amp;$A$4</f>
        <v>Matériel n°</v>
      </c>
      <c r="F18" s="113">
        <f>C6</f>
        <v>0</v>
      </c>
      <c r="G18" s="113"/>
      <c r="H18" s="113"/>
      <c r="I18" s="113"/>
      <c r="J18" s="113"/>
      <c r="K18" s="113"/>
      <c r="L18" s="113"/>
    </row>
    <row r="19" spans="1:12" s="55" customFormat="1" ht="17.100000000000001" customHeight="1" x14ac:dyDescent="0.25">
      <c r="B19" s="202" t="s">
        <v>155</v>
      </c>
      <c r="C19" s="204" t="s">
        <v>13</v>
      </c>
      <c r="D19" s="204"/>
      <c r="E19" s="110" t="s">
        <v>32</v>
      </c>
      <c r="F19" s="113"/>
      <c r="G19" s="113"/>
      <c r="H19" s="113"/>
      <c r="I19" s="113"/>
      <c r="J19" s="113"/>
      <c r="K19" s="113"/>
      <c r="L19" s="113"/>
    </row>
    <row r="20" spans="1:12" s="55" customFormat="1" ht="17.100000000000001" customHeight="1" x14ac:dyDescent="0.25">
      <c r="B20" s="203"/>
      <c r="C20" s="205"/>
      <c r="D20" s="205"/>
      <c r="E20" s="110" t="s">
        <v>37</v>
      </c>
      <c r="F20" s="113"/>
      <c r="G20" s="113"/>
      <c r="H20" s="113"/>
      <c r="I20" s="113"/>
      <c r="J20" s="113"/>
      <c r="K20" s="113"/>
      <c r="L20" s="113"/>
    </row>
    <row r="21" spans="1:12" s="55" customFormat="1" ht="17.100000000000001" customHeight="1" x14ac:dyDescent="0.25">
      <c r="E21" s="110" t="s">
        <v>85</v>
      </c>
      <c r="F21" s="113"/>
      <c r="G21" s="113"/>
      <c r="H21" s="113"/>
      <c r="I21" s="113"/>
      <c r="J21" s="113"/>
      <c r="K21" s="113"/>
      <c r="L21" s="113"/>
    </row>
    <row r="22" spans="1:12" s="55" customFormat="1" ht="17.100000000000001" customHeight="1" x14ac:dyDescent="0.25">
      <c r="B22" s="16" t="s">
        <v>10</v>
      </c>
      <c r="C22" s="114" t="s">
        <v>7</v>
      </c>
      <c r="D22" s="114" t="s">
        <v>8</v>
      </c>
      <c r="E22" s="110" t="s">
        <v>92</v>
      </c>
      <c r="F22" s="113"/>
      <c r="G22" s="113"/>
      <c r="H22" s="113"/>
      <c r="I22" s="113"/>
      <c r="J22" s="113"/>
      <c r="K22" s="113"/>
      <c r="L22" s="113"/>
    </row>
    <row r="23" spans="1:12" s="55" customFormat="1" ht="17.100000000000001" customHeight="1" x14ac:dyDescent="0.25">
      <c r="A23" s="191" t="s">
        <v>14</v>
      </c>
      <c r="B23" s="56" t="s">
        <v>77</v>
      </c>
      <c r="C23" s="113">
        <v>500</v>
      </c>
      <c r="D23" s="113"/>
      <c r="E23" s="110" t="s">
        <v>125</v>
      </c>
      <c r="F23" s="113"/>
      <c r="G23" s="113"/>
      <c r="H23" s="113"/>
      <c r="I23" s="113"/>
      <c r="J23" s="113"/>
      <c r="K23" s="113"/>
      <c r="L23" s="113"/>
    </row>
    <row r="24" spans="1:12" s="55" customFormat="1" ht="17.100000000000001" customHeight="1" x14ac:dyDescent="0.25">
      <c r="A24" s="192"/>
      <c r="B24" s="58" t="s">
        <v>15</v>
      </c>
      <c r="C24" s="113">
        <v>1000</v>
      </c>
      <c r="D24" s="113"/>
      <c r="E24" s="182" t="s">
        <v>36</v>
      </c>
      <c r="F24" s="184"/>
      <c r="G24" s="112"/>
      <c r="H24" s="59"/>
      <c r="I24" s="59"/>
      <c r="J24" s="59"/>
      <c r="K24" s="59"/>
      <c r="L24" s="59"/>
    </row>
    <row r="25" spans="1:12" s="55" customFormat="1" ht="17.100000000000001" customHeight="1" x14ac:dyDescent="0.25">
      <c r="A25" s="191" t="s">
        <v>16</v>
      </c>
      <c r="B25" s="56" t="s">
        <v>87</v>
      </c>
      <c r="C25" s="113">
        <v>1500</v>
      </c>
      <c r="D25" s="113"/>
      <c r="E25" s="182" t="str">
        <f>IF(Accueil!$B$12="Oui","SOMME DES LOYERS LOA 4 T","-")</f>
        <v>SOMME DES LOYERS LOA 4 T</v>
      </c>
      <c r="F25" s="184"/>
      <c r="G25" s="62"/>
      <c r="H25" s="113"/>
      <c r="I25" s="59"/>
      <c r="J25" s="59"/>
      <c r="K25" s="59"/>
      <c r="L25" s="59"/>
    </row>
    <row r="26" spans="1:12" s="55" customFormat="1" ht="17.100000000000001" customHeight="1" x14ac:dyDescent="0.25">
      <c r="A26" s="192"/>
      <c r="B26" s="58" t="s">
        <v>88</v>
      </c>
      <c r="C26" s="113">
        <v>1500</v>
      </c>
      <c r="D26" s="56"/>
      <c r="E26" s="182" t="e">
        <f>IF(Accueil!#REF!="Oui","SOMME DES LOYERS LOA 8 T","-")</f>
        <v>#REF!</v>
      </c>
      <c r="F26" s="184"/>
      <c r="G26" s="62"/>
      <c r="H26" s="59"/>
      <c r="I26" s="113"/>
      <c r="J26" s="59"/>
      <c r="K26" s="59"/>
      <c r="L26" s="59"/>
    </row>
    <row r="27" spans="1:12" s="55" customFormat="1" ht="17.100000000000001" customHeight="1" x14ac:dyDescent="0.25">
      <c r="A27" s="16" t="s">
        <v>83</v>
      </c>
      <c r="B27" s="56" t="s">
        <v>25</v>
      </c>
      <c r="C27" s="113" t="s">
        <v>13</v>
      </c>
      <c r="D27" s="113"/>
      <c r="E27" s="182" t="e">
        <f>IF(Accueil!#REF!="Oui","SOMME DES LOYERS LOA 12 T","-")</f>
        <v>#REF!</v>
      </c>
      <c r="F27" s="184"/>
      <c r="G27" s="62"/>
      <c r="H27" s="59"/>
      <c r="I27" s="59"/>
      <c r="J27" s="113"/>
      <c r="K27" s="59"/>
      <c r="L27" s="59"/>
    </row>
    <row r="28" spans="1:12" s="55" customFormat="1" ht="17.100000000000001" customHeight="1" x14ac:dyDescent="0.25">
      <c r="A28" s="16" t="s">
        <v>89</v>
      </c>
      <c r="B28" s="56" t="s">
        <v>82</v>
      </c>
      <c r="C28" s="113" t="s">
        <v>13</v>
      </c>
      <c r="D28" s="113"/>
      <c r="E28" s="182" t="e">
        <f>IF(Accueil!#REF!="Oui","SOMME DES LOYERS LOA 16 T","-")</f>
        <v>#REF!</v>
      </c>
      <c r="F28" s="184"/>
      <c r="G28" s="62"/>
      <c r="H28" s="59"/>
      <c r="I28" s="59"/>
      <c r="J28" s="59"/>
      <c r="K28" s="60"/>
      <c r="L28" s="59"/>
    </row>
    <row r="29" spans="1:12" s="55" customFormat="1" ht="17.100000000000001" customHeight="1" x14ac:dyDescent="0.25">
      <c r="A29" s="16" t="s">
        <v>124</v>
      </c>
      <c r="B29" s="56" t="s">
        <v>93</v>
      </c>
      <c r="C29" s="113" t="s">
        <v>90</v>
      </c>
      <c r="D29" s="113"/>
      <c r="E29" s="182" t="str">
        <f>IF(Accueil!$C$12="Oui","SOMME DES LOYERS LOA 20 T","-")</f>
        <v>SOMME DES LOYERS LOA 20 T</v>
      </c>
      <c r="F29" s="184"/>
      <c r="G29" s="62"/>
      <c r="H29" s="59"/>
      <c r="I29" s="59"/>
      <c r="J29" s="59"/>
      <c r="K29" s="59"/>
      <c r="L29" s="110"/>
    </row>
    <row r="30" spans="1:12" s="55" customFormat="1" ht="17.100000000000001" customHeight="1" x14ac:dyDescent="0.25">
      <c r="A30" s="51"/>
      <c r="B30" s="52"/>
      <c r="C30" s="52"/>
      <c r="D30" s="52"/>
    </row>
    <row r="31" spans="1:12" s="55" customFormat="1" ht="17.100000000000001" customHeight="1" x14ac:dyDescent="0.25">
      <c r="A31" s="51"/>
      <c r="B31" s="193" t="s">
        <v>91</v>
      </c>
      <c r="C31" s="194"/>
      <c r="D31" s="195"/>
    </row>
    <row r="32" spans="1:12" s="55" customFormat="1" ht="17.100000000000001" customHeight="1" x14ac:dyDescent="0.25">
      <c r="A32" s="51"/>
      <c r="B32" s="199"/>
      <c r="C32" s="200"/>
      <c r="D32" s="201"/>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499984740745262"/>
  </sheetPr>
  <dimension ref="A1:H33"/>
  <sheetViews>
    <sheetView view="pageLayout" zoomScaleNormal="100" workbookViewId="0">
      <selection activeCell="A28" sqref="A28:D28"/>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s="55" customFormat="1" ht="17.100000000000001" customHeight="1" x14ac:dyDescent="0.25">
      <c r="B1" s="176" t="str">
        <f>Accueil!A7</f>
        <v>AO/ASSOCIATION SESAME AUTISME 44</v>
      </c>
      <c r="C1" s="176"/>
      <c r="D1" s="176"/>
      <c r="E1" s="176" t="str">
        <f>Accueil!A7</f>
        <v>AO/ASSOCIATION SESAME AUTISME 44</v>
      </c>
      <c r="F1" s="176"/>
      <c r="G1" s="176"/>
      <c r="H1" s="176"/>
    </row>
    <row r="2" spans="1:8" s="55" customFormat="1" ht="17.100000000000001" customHeight="1" x14ac:dyDescent="0.25">
      <c r="B2" s="177" t="s">
        <v>24</v>
      </c>
      <c r="C2" s="177"/>
      <c r="D2" s="177"/>
      <c r="E2" s="177" t="s">
        <v>28</v>
      </c>
      <c r="F2" s="177"/>
      <c r="G2" s="177"/>
      <c r="H2" s="177"/>
    </row>
    <row r="3" spans="1:8" s="55" customFormat="1" ht="17.100000000000001" customHeight="1" thickBot="1" x14ac:dyDescent="0.3"/>
    <row r="4" spans="1:8" s="55" customFormat="1" ht="17.100000000000001" customHeight="1" thickBot="1" x14ac:dyDescent="0.3">
      <c r="A4" s="54">
        <v>7</v>
      </c>
      <c r="B4" s="4" t="str">
        <f>"MATERIEL N°" &amp;$A$4</f>
        <v>MATERIEL N°7</v>
      </c>
      <c r="C4" s="56" t="s">
        <v>11</v>
      </c>
      <c r="D4" s="56"/>
      <c r="E4" s="64" t="str">
        <f>"MATERIEL N°" &amp;$A$4</f>
        <v>MATERIEL N°7</v>
      </c>
      <c r="F4" s="56" t="s">
        <v>11</v>
      </c>
      <c r="G4" s="185"/>
      <c r="H4" s="186"/>
    </row>
    <row r="5" spans="1:8" s="55" customFormat="1" ht="17.100000000000001" customHeight="1" x14ac:dyDescent="0.25">
      <c r="B5" s="56" t="s">
        <v>0</v>
      </c>
      <c r="C5" s="178" t="s">
        <v>81</v>
      </c>
      <c r="D5" s="178"/>
      <c r="E5" s="63" t="s">
        <v>0</v>
      </c>
      <c r="F5" s="171" t="str">
        <f>C5</f>
        <v>MFP PRODUCTION A3  COULEUR</v>
      </c>
      <c r="G5" s="172"/>
      <c r="H5" s="172"/>
    </row>
    <row r="6" spans="1:8" s="55" customFormat="1" ht="17.100000000000001" customHeight="1" x14ac:dyDescent="0.25">
      <c r="B6" s="56" t="s">
        <v>1</v>
      </c>
      <c r="C6" s="189">
        <v>1</v>
      </c>
      <c r="D6" s="190"/>
      <c r="E6" s="57"/>
      <c r="F6" s="57"/>
      <c r="G6" s="57"/>
    </row>
    <row r="7" spans="1:8" s="55" customFormat="1" ht="17.100000000000001" customHeight="1" x14ac:dyDescent="0.25">
      <c r="E7" s="182" t="s">
        <v>95</v>
      </c>
      <c r="F7" s="183"/>
      <c r="G7" s="183"/>
      <c r="H7" s="184"/>
    </row>
    <row r="8" spans="1:8" s="55" customFormat="1" ht="17.100000000000001" customHeight="1" x14ac:dyDescent="0.25">
      <c r="B8" s="16" t="s">
        <v>9</v>
      </c>
      <c r="C8" s="114" t="s">
        <v>7</v>
      </c>
      <c r="D8" s="114" t="s">
        <v>8</v>
      </c>
      <c r="E8" s="187" t="s">
        <v>31</v>
      </c>
      <c r="F8" s="188"/>
      <c r="G8" s="61" t="s">
        <v>173</v>
      </c>
      <c r="H8" s="61" t="str">
        <f>Accueil!$C$13</f>
        <v>Crédit Bail 20 Trimestres</v>
      </c>
    </row>
    <row r="9" spans="1:8" s="55" customFormat="1" ht="17.100000000000001" customHeight="1" x14ac:dyDescent="0.25">
      <c r="B9" s="17" t="s">
        <v>3</v>
      </c>
      <c r="C9" s="120" t="s">
        <v>181</v>
      </c>
      <c r="D9" s="113"/>
      <c r="E9" s="168" t="str">
        <f>"Matériel n°" &amp;$A$4</f>
        <v>Matériel n°7</v>
      </c>
      <c r="F9" s="170"/>
      <c r="G9" s="113"/>
      <c r="H9" s="113"/>
    </row>
    <row r="10" spans="1:8" s="55" customFormat="1" ht="17.100000000000001" customHeight="1" x14ac:dyDescent="0.25">
      <c r="B10" s="56" t="s">
        <v>18</v>
      </c>
      <c r="C10" s="120" t="s">
        <v>181</v>
      </c>
      <c r="D10" s="113"/>
      <c r="E10" s="168" t="s">
        <v>37</v>
      </c>
      <c r="F10" s="170"/>
      <c r="G10" s="113"/>
      <c r="H10" s="113"/>
    </row>
    <row r="11" spans="1:8" s="55" customFormat="1" ht="17.100000000000001" customHeight="1" x14ac:dyDescent="0.25">
      <c r="B11" s="56" t="s">
        <v>21</v>
      </c>
      <c r="C11" s="120" t="s">
        <v>181</v>
      </c>
      <c r="D11" s="113"/>
      <c r="E11" s="168" t="s">
        <v>85</v>
      </c>
      <c r="F11" s="170"/>
      <c r="G11" s="113"/>
      <c r="H11" s="113"/>
    </row>
    <row r="12" spans="1:8" s="55" customFormat="1" ht="17.100000000000001" customHeight="1" x14ac:dyDescent="0.25">
      <c r="B12" s="56" t="s">
        <v>180</v>
      </c>
      <c r="C12" s="120">
        <v>150</v>
      </c>
      <c r="D12" s="113"/>
      <c r="E12" s="168" t="s">
        <v>185</v>
      </c>
      <c r="F12" s="170"/>
      <c r="G12" s="113"/>
      <c r="H12" s="113"/>
    </row>
    <row r="13" spans="1:8" s="55" customFormat="1" ht="17.100000000000001" customHeight="1" x14ac:dyDescent="0.25">
      <c r="B13" s="56" t="s">
        <v>77</v>
      </c>
      <c r="C13" s="113">
        <v>500</v>
      </c>
      <c r="D13" s="113"/>
      <c r="E13" s="168" t="s">
        <v>125</v>
      </c>
      <c r="F13" s="170"/>
      <c r="G13" s="113"/>
      <c r="H13" s="113"/>
    </row>
    <row r="14" spans="1:8" s="55" customFormat="1" ht="17.100000000000001" customHeight="1" x14ac:dyDescent="0.25">
      <c r="B14" s="56" t="s">
        <v>4</v>
      </c>
      <c r="C14" s="113">
        <v>100</v>
      </c>
      <c r="D14" s="113"/>
      <c r="E14" s="168" t="s">
        <v>191</v>
      </c>
      <c r="F14" s="170"/>
      <c r="G14" s="125"/>
      <c r="H14" s="125"/>
    </row>
    <row r="15" spans="1:8" s="55" customFormat="1" ht="17.100000000000001" customHeight="1" x14ac:dyDescent="0.25">
      <c r="B15" s="56" t="s">
        <v>5</v>
      </c>
      <c r="C15" s="113">
        <v>1100</v>
      </c>
      <c r="D15" s="113"/>
      <c r="E15" s="168" t="s">
        <v>192</v>
      </c>
      <c r="F15" s="170"/>
      <c r="G15" s="113"/>
      <c r="H15" s="113"/>
    </row>
    <row r="16" spans="1:8" s="55" customFormat="1" ht="17.100000000000001" customHeight="1" x14ac:dyDescent="0.25">
      <c r="E16" s="2"/>
      <c r="F16" s="2"/>
      <c r="G16" s="2"/>
      <c r="H16" s="2"/>
    </row>
    <row r="17" spans="1:8" s="55" customFormat="1" ht="17.100000000000001" customHeight="1" x14ac:dyDescent="0.25">
      <c r="B17" s="16" t="s">
        <v>6</v>
      </c>
      <c r="C17" s="114" t="s">
        <v>12</v>
      </c>
      <c r="D17" s="114" t="s">
        <v>8</v>
      </c>
      <c r="E17" s="181" t="s">
        <v>96</v>
      </c>
      <c r="F17" s="181"/>
      <c r="G17" s="181"/>
      <c r="H17" s="181"/>
    </row>
    <row r="18" spans="1:8" s="55" customFormat="1" ht="17.100000000000001" customHeight="1" x14ac:dyDescent="0.25">
      <c r="B18" s="128" t="s">
        <v>99</v>
      </c>
      <c r="C18" s="128" t="s">
        <v>13</v>
      </c>
      <c r="D18" s="128"/>
      <c r="E18" s="61" t="s">
        <v>33</v>
      </c>
      <c r="F18" s="61" t="s">
        <v>34</v>
      </c>
      <c r="G18" s="61" t="s">
        <v>173</v>
      </c>
      <c r="H18" s="61" t="str">
        <f>Accueil!$C$13</f>
        <v>Crédit Bail 20 Trimestres</v>
      </c>
    </row>
    <row r="19" spans="1:8" s="55" customFormat="1" ht="17.100000000000001" customHeight="1" x14ac:dyDescent="0.25">
      <c r="B19" s="128" t="s">
        <v>155</v>
      </c>
      <c r="C19" s="128" t="s">
        <v>13</v>
      </c>
      <c r="D19" s="128"/>
      <c r="E19" s="110" t="str">
        <f>"Matériel n°" &amp;$A$4</f>
        <v>Matériel n°7</v>
      </c>
      <c r="F19" s="113">
        <f>C6</f>
        <v>1</v>
      </c>
      <c r="G19" s="113"/>
      <c r="H19" s="113"/>
    </row>
    <row r="20" spans="1:8" s="55" customFormat="1" ht="17.100000000000001" customHeight="1" x14ac:dyDescent="0.25">
      <c r="E20" s="110" t="s">
        <v>37</v>
      </c>
      <c r="F20" s="113">
        <v>1</v>
      </c>
      <c r="G20" s="113"/>
      <c r="H20" s="113"/>
    </row>
    <row r="21" spans="1:8" s="55" customFormat="1" ht="17.100000000000001" customHeight="1" x14ac:dyDescent="0.25">
      <c r="B21" s="16" t="s">
        <v>10</v>
      </c>
      <c r="C21" s="114" t="s">
        <v>7</v>
      </c>
      <c r="D21" s="114" t="s">
        <v>8</v>
      </c>
      <c r="E21" s="110" t="s">
        <v>85</v>
      </c>
      <c r="F21" s="113">
        <v>1</v>
      </c>
      <c r="G21" s="113"/>
      <c r="H21" s="113"/>
    </row>
    <row r="22" spans="1:8" s="55" customFormat="1" ht="17.100000000000001" customHeight="1" x14ac:dyDescent="0.25">
      <c r="A22" s="191" t="s">
        <v>16</v>
      </c>
      <c r="B22" s="56" t="s">
        <v>87</v>
      </c>
      <c r="C22" s="113">
        <v>2000</v>
      </c>
      <c r="D22" s="113"/>
      <c r="E22" s="110" t="s">
        <v>185</v>
      </c>
      <c r="F22" s="113">
        <v>1</v>
      </c>
      <c r="G22" s="113"/>
      <c r="H22" s="113"/>
    </row>
    <row r="23" spans="1:8" s="55" customFormat="1" ht="17.100000000000001" customHeight="1" x14ac:dyDescent="0.25">
      <c r="A23" s="192"/>
      <c r="B23" s="58" t="s">
        <v>88</v>
      </c>
      <c r="C23" s="113">
        <v>2000</v>
      </c>
      <c r="D23" s="56"/>
      <c r="E23" s="110" t="s">
        <v>125</v>
      </c>
      <c r="F23" s="113">
        <v>1</v>
      </c>
      <c r="G23" s="113"/>
      <c r="H23" s="113"/>
    </row>
    <row r="24" spans="1:8" s="55" customFormat="1" ht="17.100000000000001" customHeight="1" x14ac:dyDescent="0.25">
      <c r="A24" s="129" t="s">
        <v>83</v>
      </c>
      <c r="B24" s="56" t="s">
        <v>25</v>
      </c>
      <c r="C24" s="113" t="s">
        <v>13</v>
      </c>
      <c r="D24" s="113"/>
      <c r="E24" s="130" t="s">
        <v>191</v>
      </c>
      <c r="F24" s="125">
        <v>1</v>
      </c>
      <c r="G24" s="125"/>
      <c r="H24" s="125"/>
    </row>
    <row r="25" spans="1:8" s="55" customFormat="1" ht="17.100000000000001" customHeight="1" x14ac:dyDescent="0.25">
      <c r="A25" s="129" t="s">
        <v>182</v>
      </c>
      <c r="B25" s="56" t="s">
        <v>183</v>
      </c>
      <c r="C25" s="113" t="s">
        <v>13</v>
      </c>
      <c r="D25" s="113"/>
      <c r="E25" s="110" t="s">
        <v>192</v>
      </c>
      <c r="F25" s="113">
        <v>1</v>
      </c>
      <c r="G25" s="113"/>
      <c r="H25" s="113"/>
    </row>
    <row r="26" spans="1:8" x14ac:dyDescent="0.25">
      <c r="A26" s="129" t="s">
        <v>124</v>
      </c>
      <c r="B26" s="56" t="s">
        <v>186</v>
      </c>
      <c r="C26" s="113" t="s">
        <v>90</v>
      </c>
      <c r="D26" s="113"/>
      <c r="E26" s="182" t="s">
        <v>36</v>
      </c>
      <c r="F26" s="184"/>
      <c r="G26" s="112"/>
      <c r="H26" s="59"/>
    </row>
    <row r="27" spans="1:8" x14ac:dyDescent="0.25">
      <c r="A27" s="16" t="s">
        <v>187</v>
      </c>
      <c r="B27" s="127" t="s">
        <v>189</v>
      </c>
      <c r="C27" s="125"/>
      <c r="D27" s="125"/>
      <c r="E27" s="182" t="str">
        <f>IF(Accueil!$C$12="Oui","SOMME DES LOYERS LOA 20 T","-")</f>
        <v>SOMME DES LOYERS LOA 20 T</v>
      </c>
      <c r="F27" s="184"/>
      <c r="G27" s="62"/>
      <c r="H27" s="110"/>
    </row>
    <row r="28" spans="1:8" x14ac:dyDescent="0.25">
      <c r="A28" s="16">
        <v>4</v>
      </c>
      <c r="B28" s="127" t="s">
        <v>156</v>
      </c>
      <c r="C28" s="125" t="s">
        <v>190</v>
      </c>
      <c r="D28" s="125"/>
      <c r="E28" s="55"/>
      <c r="F28" s="55"/>
      <c r="G28" s="55"/>
      <c r="H28" s="55"/>
    </row>
    <row r="29" spans="1:8" x14ac:dyDescent="0.25">
      <c r="B29" s="52"/>
      <c r="C29" s="52"/>
      <c r="D29" s="52"/>
      <c r="E29" s="55"/>
      <c r="F29" s="55"/>
      <c r="G29" s="55"/>
      <c r="H29" s="55"/>
    </row>
    <row r="30" spans="1:8" x14ac:dyDescent="0.25">
      <c r="B30" s="193" t="s">
        <v>91</v>
      </c>
      <c r="C30" s="194"/>
      <c r="D30" s="195"/>
      <c r="E30" s="55"/>
      <c r="F30" s="55"/>
      <c r="G30" s="55"/>
      <c r="H30" s="55"/>
    </row>
    <row r="31" spans="1:8" x14ac:dyDescent="0.25">
      <c r="A31" s="51"/>
      <c r="B31" s="199"/>
      <c r="C31" s="200"/>
      <c r="D31" s="201"/>
    </row>
    <row r="32" spans="1:8" x14ac:dyDescent="0.25">
      <c r="A32" s="51"/>
    </row>
    <row r="33" spans="1:1" x14ac:dyDescent="0.25">
      <c r="A33" s="51"/>
    </row>
  </sheetData>
  <mergeCells count="22">
    <mergeCell ref="E11:F11"/>
    <mergeCell ref="C5:D5"/>
    <mergeCell ref="F5:H5"/>
    <mergeCell ref="B1:D1"/>
    <mergeCell ref="E1:H1"/>
    <mergeCell ref="B2:D2"/>
    <mergeCell ref="E2:H2"/>
    <mergeCell ref="G4:H4"/>
    <mergeCell ref="C6:D6"/>
    <mergeCell ref="E7:H7"/>
    <mergeCell ref="E8:F8"/>
    <mergeCell ref="E9:F9"/>
    <mergeCell ref="E10:F10"/>
    <mergeCell ref="E27:F27"/>
    <mergeCell ref="A22:A23"/>
    <mergeCell ref="B30:D31"/>
    <mergeCell ref="E26:F26"/>
    <mergeCell ref="E12:F12"/>
    <mergeCell ref="E13:F13"/>
    <mergeCell ref="E14:F14"/>
    <mergeCell ref="E17:H17"/>
    <mergeCell ref="E15:F15"/>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view="pageLayout" zoomScaleNormal="100" workbookViewId="0">
      <selection activeCell="E10" sqref="E10:G10"/>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76" t="str">
        <f>Accueil!A7</f>
        <v>AO/ASSOCIATION SESAME AUTISME 44</v>
      </c>
      <c r="B1" s="176"/>
      <c r="C1" s="176"/>
      <c r="D1" s="176"/>
      <c r="E1" s="176"/>
      <c r="F1" s="176"/>
      <c r="G1" s="176"/>
      <c r="H1" s="176"/>
    </row>
    <row r="2" spans="1:8" x14ac:dyDescent="0.25">
      <c r="A2" s="177" t="s">
        <v>28</v>
      </c>
      <c r="B2" s="177"/>
      <c r="C2" s="177"/>
      <c r="D2" s="177"/>
      <c r="E2" s="177"/>
      <c r="F2" s="177"/>
      <c r="G2" s="177"/>
      <c r="H2" s="177"/>
    </row>
    <row r="3" spans="1:8" x14ac:dyDescent="0.25">
      <c r="A3" s="55"/>
      <c r="B3" s="55"/>
      <c r="C3" s="55"/>
      <c r="D3" s="55"/>
      <c r="E3" s="55"/>
      <c r="F3" s="55"/>
      <c r="G3" s="55"/>
      <c r="H3" s="55"/>
    </row>
    <row r="4" spans="1:8" x14ac:dyDescent="0.25">
      <c r="A4" s="171" t="s">
        <v>10</v>
      </c>
      <c r="B4" s="172"/>
      <c r="C4" s="172"/>
      <c r="D4" s="172"/>
      <c r="E4" s="172"/>
      <c r="F4" s="172"/>
      <c r="G4" s="172"/>
      <c r="H4" s="172"/>
    </row>
    <row r="5" spans="1:8" x14ac:dyDescent="0.25">
      <c r="A5" s="173" t="s">
        <v>126</v>
      </c>
      <c r="B5" s="174"/>
      <c r="C5" s="174"/>
      <c r="D5" s="174"/>
      <c r="E5" s="174"/>
      <c r="F5" s="174"/>
      <c r="G5" s="174"/>
      <c r="H5" s="175"/>
    </row>
    <row r="6" spans="1:8" x14ac:dyDescent="0.25">
      <c r="A6" s="163" t="s">
        <v>127</v>
      </c>
      <c r="B6" s="164"/>
      <c r="C6" s="164"/>
      <c r="D6" s="164"/>
      <c r="E6" s="164"/>
      <c r="F6" s="164"/>
      <c r="G6" s="164"/>
      <c r="H6" s="165"/>
    </row>
    <row r="7" spans="1:8" x14ac:dyDescent="0.25">
      <c r="A7" s="78"/>
      <c r="B7" s="78"/>
      <c r="C7" s="78"/>
      <c r="D7" s="78"/>
      <c r="E7" s="78"/>
      <c r="F7" s="78"/>
      <c r="G7" s="78"/>
      <c r="H7" s="10"/>
    </row>
    <row r="8" spans="1:8" x14ac:dyDescent="0.25">
      <c r="A8" s="78"/>
      <c r="B8" s="78"/>
      <c r="C8" s="178" t="s">
        <v>107</v>
      </c>
      <c r="D8" s="178"/>
      <c r="E8" s="178" t="s">
        <v>108</v>
      </c>
      <c r="F8" s="178"/>
      <c r="G8" s="178"/>
      <c r="H8" s="55"/>
    </row>
    <row r="9" spans="1:8" x14ac:dyDescent="0.25">
      <c r="A9" s="78"/>
      <c r="B9" s="78"/>
      <c r="C9" s="180">
        <v>1</v>
      </c>
      <c r="D9" s="180"/>
      <c r="E9" s="179" t="s">
        <v>122</v>
      </c>
      <c r="F9" s="180"/>
      <c r="G9" s="180"/>
      <c r="H9" s="55"/>
    </row>
    <row r="10" spans="1:8" x14ac:dyDescent="0.25">
      <c r="A10" s="78"/>
      <c r="B10" s="78"/>
      <c r="C10" s="180">
        <v>2</v>
      </c>
      <c r="D10" s="180"/>
      <c r="E10" s="179" t="s">
        <v>109</v>
      </c>
      <c r="F10" s="180"/>
      <c r="G10" s="180"/>
      <c r="H10" s="55"/>
    </row>
    <row r="11" spans="1:8" x14ac:dyDescent="0.25">
      <c r="A11" s="78"/>
      <c r="B11" s="78"/>
      <c r="C11" s="180">
        <v>3</v>
      </c>
      <c r="D11" s="180"/>
      <c r="E11" s="179" t="s">
        <v>110</v>
      </c>
      <c r="F11" s="180"/>
      <c r="G11" s="180"/>
      <c r="H11" s="55"/>
    </row>
    <row r="12" spans="1:8" x14ac:dyDescent="0.25">
      <c r="A12" s="78"/>
      <c r="B12" s="78"/>
      <c r="C12" s="180">
        <v>4</v>
      </c>
      <c r="D12" s="180"/>
      <c r="E12" s="179" t="s">
        <v>25</v>
      </c>
      <c r="F12" s="180"/>
      <c r="G12" s="180"/>
      <c r="H12" s="55"/>
    </row>
    <row r="13" spans="1:8" x14ac:dyDescent="0.25">
      <c r="A13" s="78"/>
      <c r="B13" s="78"/>
      <c r="C13" s="180">
        <v>5</v>
      </c>
      <c r="D13" s="180"/>
      <c r="E13" s="179" t="s">
        <v>111</v>
      </c>
      <c r="F13" s="180"/>
      <c r="G13" s="180"/>
      <c r="H13" s="55"/>
    </row>
    <row r="14" spans="1:8" x14ac:dyDescent="0.25">
      <c r="A14" s="78"/>
      <c r="B14" s="78"/>
      <c r="C14" s="180">
        <v>6</v>
      </c>
      <c r="D14" s="180"/>
      <c r="E14" s="179" t="s">
        <v>123</v>
      </c>
      <c r="F14" s="180"/>
      <c r="G14" s="180"/>
      <c r="H14" s="55"/>
    </row>
    <row r="15" spans="1:8" x14ac:dyDescent="0.25">
      <c r="A15" s="78"/>
      <c r="B15" s="78"/>
      <c r="C15" s="166">
        <v>7</v>
      </c>
      <c r="D15" s="167"/>
      <c r="E15" s="179" t="s">
        <v>93</v>
      </c>
      <c r="F15" s="180"/>
      <c r="G15" s="180"/>
      <c r="H15" s="55"/>
    </row>
    <row r="16" spans="1:8" x14ac:dyDescent="0.25">
      <c r="A16" s="78"/>
      <c r="B16" s="78"/>
      <c r="C16" s="166">
        <v>8</v>
      </c>
      <c r="D16" s="167"/>
      <c r="E16" s="179" t="s">
        <v>128</v>
      </c>
      <c r="F16" s="180"/>
      <c r="G16" s="180"/>
      <c r="H16" s="55"/>
    </row>
    <row r="17" spans="1:8" x14ac:dyDescent="0.25">
      <c r="A17" s="78"/>
      <c r="B17" s="78"/>
      <c r="C17" s="166">
        <v>9</v>
      </c>
      <c r="D17" s="167"/>
      <c r="E17" s="168" t="s">
        <v>116</v>
      </c>
      <c r="F17" s="169"/>
      <c r="G17" s="170"/>
      <c r="H17" s="55"/>
    </row>
    <row r="18" spans="1:8" x14ac:dyDescent="0.25">
      <c r="A18" s="78"/>
      <c r="B18" s="78"/>
      <c r="C18" s="166">
        <v>10</v>
      </c>
      <c r="D18" s="167"/>
      <c r="E18" s="168" t="s">
        <v>156</v>
      </c>
      <c r="F18" s="169"/>
      <c r="G18" s="170"/>
      <c r="H18" s="55"/>
    </row>
    <row r="19" spans="1:8" x14ac:dyDescent="0.25">
      <c r="A19" s="78"/>
      <c r="B19" s="78"/>
      <c r="C19" s="180">
        <v>11</v>
      </c>
      <c r="D19" s="180"/>
      <c r="E19" s="168" t="s">
        <v>112</v>
      </c>
      <c r="F19" s="169"/>
      <c r="G19" s="170"/>
      <c r="H19" s="55"/>
    </row>
    <row r="20" spans="1:8" x14ac:dyDescent="0.25">
      <c r="A20" s="78"/>
      <c r="B20" s="78"/>
      <c r="C20" s="166">
        <v>12</v>
      </c>
      <c r="D20" s="167"/>
      <c r="E20" s="168" t="s">
        <v>119</v>
      </c>
      <c r="F20" s="169"/>
      <c r="G20" s="170"/>
      <c r="H20" s="55"/>
    </row>
    <row r="21" spans="1:8" x14ac:dyDescent="0.25">
      <c r="A21" s="78"/>
      <c r="B21" s="78"/>
      <c r="C21" s="166">
        <v>13</v>
      </c>
      <c r="D21" s="167"/>
      <c r="E21" s="168" t="s">
        <v>121</v>
      </c>
      <c r="F21" s="169"/>
      <c r="G21" s="170"/>
      <c r="H21" s="55"/>
    </row>
    <row r="22" spans="1:8" x14ac:dyDescent="0.25">
      <c r="A22" s="78"/>
      <c r="B22" s="78"/>
      <c r="C22" s="180">
        <v>14</v>
      </c>
      <c r="D22" s="180"/>
      <c r="E22" s="168" t="s">
        <v>115</v>
      </c>
      <c r="F22" s="169"/>
      <c r="G22" s="170"/>
      <c r="H22" s="55"/>
    </row>
    <row r="23" spans="1:8" x14ac:dyDescent="0.25">
      <c r="A23" s="78"/>
      <c r="B23" s="78"/>
      <c r="C23" s="166">
        <v>15</v>
      </c>
      <c r="D23" s="167"/>
      <c r="E23" s="168" t="s">
        <v>113</v>
      </c>
      <c r="F23" s="169"/>
      <c r="G23" s="170"/>
      <c r="H23" s="55"/>
    </row>
    <row r="24" spans="1:8" x14ac:dyDescent="0.25">
      <c r="A24" s="55"/>
      <c r="B24" s="55"/>
      <c r="C24" s="166">
        <v>16</v>
      </c>
      <c r="D24" s="167"/>
      <c r="E24" s="168" t="s">
        <v>114</v>
      </c>
      <c r="F24" s="169"/>
      <c r="G24" s="170"/>
      <c r="H24" s="55"/>
    </row>
    <row r="25" spans="1:8" x14ac:dyDescent="0.25">
      <c r="A25" s="55"/>
      <c r="B25" s="55"/>
      <c r="C25" s="180">
        <v>17</v>
      </c>
      <c r="D25" s="180"/>
      <c r="E25" s="168" t="s">
        <v>120</v>
      </c>
      <c r="F25" s="169"/>
      <c r="G25" s="170"/>
      <c r="H25" s="55"/>
    </row>
    <row r="26" spans="1:8" x14ac:dyDescent="0.25">
      <c r="A26" s="55"/>
      <c r="B26" s="55"/>
      <c r="C26" s="166">
        <v>18</v>
      </c>
      <c r="D26" s="167"/>
      <c r="E26" s="168" t="s">
        <v>118</v>
      </c>
      <c r="F26" s="169"/>
      <c r="G26" s="170"/>
      <c r="H26" s="55"/>
    </row>
    <row r="27" spans="1:8" x14ac:dyDescent="0.25">
      <c r="A27" s="55"/>
      <c r="B27" s="55"/>
      <c r="C27" s="166">
        <v>19</v>
      </c>
      <c r="D27" s="167"/>
      <c r="E27" s="168" t="s">
        <v>117</v>
      </c>
      <c r="F27" s="169"/>
      <c r="G27" s="170"/>
      <c r="H27" s="55"/>
    </row>
    <row r="28" spans="1:8" x14ac:dyDescent="0.25">
      <c r="A28" s="55"/>
      <c r="B28" s="55"/>
      <c r="C28" s="166">
        <v>20</v>
      </c>
      <c r="D28" s="167"/>
      <c r="E28" s="168" t="s">
        <v>157</v>
      </c>
      <c r="F28" s="169"/>
      <c r="G28" s="170"/>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171" t="s">
        <v>158</v>
      </c>
      <c r="B31" s="172"/>
      <c r="C31" s="172"/>
      <c r="D31" s="172"/>
      <c r="E31" s="172"/>
      <c r="F31" s="172"/>
      <c r="G31" s="172"/>
      <c r="H31" s="172"/>
    </row>
    <row r="32" spans="1:8" x14ac:dyDescent="0.25">
      <c r="A32" s="173" t="s">
        <v>159</v>
      </c>
      <c r="B32" s="174"/>
      <c r="C32" s="174"/>
      <c r="D32" s="174"/>
      <c r="E32" s="174"/>
      <c r="F32" s="174"/>
      <c r="G32" s="174"/>
      <c r="H32" s="175"/>
    </row>
    <row r="33" spans="1:8" x14ac:dyDescent="0.25">
      <c r="A33" s="163"/>
      <c r="B33" s="164"/>
      <c r="C33" s="164"/>
      <c r="D33" s="164"/>
      <c r="E33" s="164"/>
      <c r="F33" s="164"/>
      <c r="G33" s="164"/>
      <c r="H33" s="165"/>
    </row>
    <row r="34" spans="1:8" x14ac:dyDescent="0.25">
      <c r="A34" s="55"/>
      <c r="B34" s="55"/>
      <c r="C34" s="78"/>
      <c r="D34" s="78"/>
      <c r="E34" s="78"/>
      <c r="F34" s="78"/>
      <c r="G34" s="78"/>
      <c r="H34" s="55"/>
    </row>
    <row r="35" spans="1:8" x14ac:dyDescent="0.25">
      <c r="A35" s="55"/>
      <c r="B35" s="55"/>
      <c r="C35" s="55"/>
      <c r="D35" s="55"/>
      <c r="E35" s="55"/>
      <c r="F35" s="55"/>
      <c r="G35" s="55"/>
      <c r="H35" s="55"/>
    </row>
    <row r="36" spans="1:8" x14ac:dyDescent="0.25">
      <c r="A36" s="55"/>
      <c r="B36" s="55"/>
      <c r="C36" s="55"/>
      <c r="D36" s="55"/>
      <c r="E36" s="55"/>
      <c r="F36" s="55"/>
      <c r="G36" s="55"/>
      <c r="H36" s="55"/>
    </row>
  </sheetData>
  <mergeCells count="50">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23:D23"/>
    <mergeCell ref="C24:D24"/>
    <mergeCell ref="C25:D25"/>
    <mergeCell ref="E19:G19"/>
    <mergeCell ref="E20:G20"/>
    <mergeCell ref="E21:G21"/>
    <mergeCell ref="E22:G22"/>
    <mergeCell ref="E23:G23"/>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A1:H1"/>
    <mergeCell ref="A2:H2"/>
    <mergeCell ref="A4:H4"/>
    <mergeCell ref="A5:H5"/>
    <mergeCell ref="A6:H6"/>
    <mergeCell ref="A33:H33"/>
    <mergeCell ref="C28:D28"/>
    <mergeCell ref="E28:G28"/>
    <mergeCell ref="A31:H31"/>
    <mergeCell ref="A32:H32"/>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L33"/>
  <sheetViews>
    <sheetView view="pageLayout" topLeftCell="A4" zoomScaleNormal="100" workbookViewId="0">
      <selection activeCell="E14" sqref="E14:H14"/>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172</v>
      </c>
      <c r="D5" s="178"/>
      <c r="E5" s="63" t="s">
        <v>0</v>
      </c>
      <c r="F5" s="171" t="str">
        <f>C5</f>
        <v>PRESSE PRODUCTION A3 COULEUR 60ppm</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9" t="s">
        <v>7</v>
      </c>
      <c r="D8" s="119"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17" t="s">
        <v>3</v>
      </c>
      <c r="C9" s="118">
        <v>60</v>
      </c>
      <c r="D9" s="118"/>
      <c r="E9" s="168" t="str">
        <f>"Matériel n°" &amp;$A$4</f>
        <v>Matériel n°</v>
      </c>
      <c r="F9" s="170"/>
      <c r="G9" s="118"/>
      <c r="H9" s="116"/>
      <c r="I9" s="118"/>
      <c r="J9" s="118"/>
      <c r="K9" s="118"/>
      <c r="L9" s="118"/>
    </row>
    <row r="10" spans="1:12" s="55" customFormat="1" ht="17.100000000000001" customHeight="1" x14ac:dyDescent="0.25">
      <c r="B10" s="56" t="s">
        <v>18</v>
      </c>
      <c r="C10" s="118">
        <v>60</v>
      </c>
      <c r="D10" s="118"/>
      <c r="E10" s="168" t="s">
        <v>32</v>
      </c>
      <c r="F10" s="170"/>
      <c r="G10" s="118"/>
      <c r="H10" s="116"/>
      <c r="I10" s="118"/>
      <c r="J10" s="118"/>
      <c r="K10" s="118"/>
      <c r="L10" s="118"/>
    </row>
    <row r="11" spans="1:12" s="55" customFormat="1" ht="17.100000000000001" customHeight="1" x14ac:dyDescent="0.25">
      <c r="B11" s="56" t="s">
        <v>21</v>
      </c>
      <c r="C11" s="118">
        <v>50</v>
      </c>
      <c r="D11" s="118"/>
      <c r="E11" s="168" t="s">
        <v>37</v>
      </c>
      <c r="F11" s="170"/>
      <c r="G11" s="118"/>
      <c r="H11" s="116"/>
      <c r="I11" s="118"/>
      <c r="J11" s="118"/>
      <c r="K11" s="118"/>
      <c r="L11" s="118"/>
    </row>
    <row r="12" spans="1:12" s="55" customFormat="1" ht="17.100000000000001" customHeight="1" x14ac:dyDescent="0.25">
      <c r="B12" s="56" t="s">
        <v>20</v>
      </c>
      <c r="C12" s="118">
        <v>2048</v>
      </c>
      <c r="D12" s="118"/>
      <c r="E12" s="168" t="s">
        <v>85</v>
      </c>
      <c r="F12" s="170"/>
      <c r="G12" s="118"/>
      <c r="H12" s="116"/>
      <c r="I12" s="118"/>
      <c r="J12" s="118"/>
      <c r="K12" s="118"/>
      <c r="L12" s="118"/>
    </row>
    <row r="13" spans="1:12" s="55" customFormat="1" ht="17.100000000000001" customHeight="1" x14ac:dyDescent="0.25">
      <c r="B13" s="56" t="s">
        <v>77</v>
      </c>
      <c r="C13" s="118">
        <v>500</v>
      </c>
      <c r="D13" s="118"/>
      <c r="E13" s="168" t="s">
        <v>92</v>
      </c>
      <c r="F13" s="170"/>
      <c r="G13" s="118"/>
      <c r="H13" s="116"/>
      <c r="I13" s="118"/>
      <c r="J13" s="118"/>
      <c r="K13" s="118"/>
      <c r="L13" s="118"/>
    </row>
    <row r="14" spans="1:12" s="55" customFormat="1" ht="17.100000000000001" customHeight="1" x14ac:dyDescent="0.25">
      <c r="B14" s="56" t="s">
        <v>4</v>
      </c>
      <c r="C14" s="118">
        <v>100</v>
      </c>
      <c r="D14" s="118"/>
      <c r="E14" s="168" t="s">
        <v>125</v>
      </c>
      <c r="F14" s="170"/>
      <c r="G14" s="118"/>
      <c r="H14" s="116"/>
      <c r="I14" s="118"/>
      <c r="J14" s="118"/>
      <c r="K14" s="118"/>
      <c r="L14" s="118"/>
    </row>
    <row r="15" spans="1:12" s="55" customFormat="1" ht="17.100000000000001" customHeight="1" x14ac:dyDescent="0.25">
      <c r="B15" s="56" t="s">
        <v>5</v>
      </c>
      <c r="C15" s="118">
        <v>1100</v>
      </c>
      <c r="D15" s="118"/>
      <c r="E15" s="2"/>
      <c r="F15" s="2"/>
      <c r="G15" s="2"/>
      <c r="H15" s="2"/>
      <c r="I15" s="2"/>
      <c r="J15" s="2"/>
      <c r="K15" s="2"/>
      <c r="L15" s="2"/>
    </row>
    <row r="16" spans="1:12" s="55" customFormat="1" ht="17.100000000000001" customHeight="1" x14ac:dyDescent="0.25">
      <c r="E16" s="181" t="s">
        <v>96</v>
      </c>
      <c r="F16" s="181"/>
      <c r="G16" s="181"/>
      <c r="H16" s="181"/>
      <c r="I16" s="181"/>
      <c r="J16" s="181"/>
      <c r="K16" s="181"/>
      <c r="L16" s="181"/>
    </row>
    <row r="17" spans="1:12" s="55" customFormat="1" ht="17.100000000000001" customHeight="1" x14ac:dyDescent="0.25">
      <c r="B17" s="16" t="s">
        <v>6</v>
      </c>
      <c r="C17" s="119" t="s">
        <v>12</v>
      </c>
      <c r="D17" s="119" t="s">
        <v>8</v>
      </c>
      <c r="E17" s="61" t="s">
        <v>33</v>
      </c>
      <c r="F17" s="61" t="s">
        <v>34</v>
      </c>
      <c r="G17" s="61" t="s">
        <v>173</v>
      </c>
      <c r="H17" s="61" t="str">
        <f>Accueil!$B$13</f>
        <v>Achat</v>
      </c>
      <c r="I17" s="61" t="e">
        <f>Accueil!#REF!</f>
        <v>#REF!</v>
      </c>
      <c r="J17" s="61" t="e">
        <f>Accueil!#REF!</f>
        <v>#REF!</v>
      </c>
      <c r="K17" s="61" t="e">
        <f>Accueil!#REF!</f>
        <v>#REF!</v>
      </c>
      <c r="L17" s="61" t="str">
        <f>Accueil!$C$13</f>
        <v>Crédit Bail 20 Trimestres</v>
      </c>
    </row>
    <row r="18" spans="1:12" s="55" customFormat="1" ht="17.100000000000001" customHeight="1" x14ac:dyDescent="0.25">
      <c r="B18" s="202" t="s">
        <v>99</v>
      </c>
      <c r="C18" s="204" t="s">
        <v>13</v>
      </c>
      <c r="D18" s="204"/>
      <c r="E18" s="116" t="str">
        <f>"Matériel n°" &amp;$A$4</f>
        <v>Matériel n°</v>
      </c>
      <c r="F18" s="118">
        <f>C6</f>
        <v>0</v>
      </c>
      <c r="G18" s="118"/>
      <c r="H18" s="118"/>
      <c r="I18" s="118"/>
      <c r="J18" s="118"/>
      <c r="K18" s="118"/>
      <c r="L18" s="118"/>
    </row>
    <row r="19" spans="1:12" s="55" customFormat="1" ht="17.100000000000001" customHeight="1" x14ac:dyDescent="0.25">
      <c r="B19" s="203"/>
      <c r="C19" s="205"/>
      <c r="D19" s="205"/>
      <c r="E19" s="116" t="s">
        <v>32</v>
      </c>
      <c r="F19" s="118"/>
      <c r="G19" s="118"/>
      <c r="H19" s="118"/>
      <c r="I19" s="118"/>
      <c r="J19" s="118"/>
      <c r="K19" s="118"/>
      <c r="L19" s="118"/>
    </row>
    <row r="20" spans="1:12" s="55" customFormat="1" ht="17.100000000000001" customHeight="1" x14ac:dyDescent="0.25">
      <c r="B20" s="202" t="s">
        <v>155</v>
      </c>
      <c r="C20" s="204" t="s">
        <v>13</v>
      </c>
      <c r="D20" s="204"/>
      <c r="E20" s="116" t="s">
        <v>37</v>
      </c>
      <c r="F20" s="118"/>
      <c r="G20" s="118"/>
      <c r="H20" s="118"/>
      <c r="I20" s="118"/>
      <c r="J20" s="118"/>
      <c r="K20" s="118"/>
      <c r="L20" s="118"/>
    </row>
    <row r="21" spans="1:12" s="55" customFormat="1" ht="17.100000000000001" customHeight="1" x14ac:dyDescent="0.25">
      <c r="B21" s="203"/>
      <c r="C21" s="205"/>
      <c r="D21" s="205"/>
      <c r="E21" s="116" t="s">
        <v>85</v>
      </c>
      <c r="F21" s="118"/>
      <c r="G21" s="118"/>
      <c r="H21" s="118"/>
      <c r="I21" s="118"/>
      <c r="J21" s="118"/>
      <c r="K21" s="118"/>
      <c r="L21" s="118"/>
    </row>
    <row r="22" spans="1:12" s="55" customFormat="1" ht="17.100000000000001" customHeight="1" x14ac:dyDescent="0.25">
      <c r="E22" s="116" t="s">
        <v>92</v>
      </c>
      <c r="F22" s="118"/>
      <c r="G22" s="118"/>
      <c r="H22" s="118"/>
      <c r="I22" s="118"/>
      <c r="J22" s="118"/>
      <c r="K22" s="118"/>
      <c r="L22" s="118"/>
    </row>
    <row r="23" spans="1:12" s="55" customFormat="1" ht="17.100000000000001" customHeight="1" x14ac:dyDescent="0.25">
      <c r="B23" s="16" t="s">
        <v>10</v>
      </c>
      <c r="C23" s="119" t="s">
        <v>7</v>
      </c>
      <c r="D23" s="119" t="s">
        <v>8</v>
      </c>
      <c r="E23" s="116" t="s">
        <v>125</v>
      </c>
      <c r="F23" s="118"/>
      <c r="G23" s="118"/>
      <c r="H23" s="118"/>
      <c r="I23" s="118"/>
      <c r="J23" s="118"/>
      <c r="K23" s="118"/>
      <c r="L23" s="118"/>
    </row>
    <row r="24" spans="1:12" s="55" customFormat="1" ht="17.100000000000001" customHeight="1" x14ac:dyDescent="0.25">
      <c r="A24" s="191" t="s">
        <v>14</v>
      </c>
      <c r="B24" s="56" t="s">
        <v>77</v>
      </c>
      <c r="C24" s="118">
        <v>500</v>
      </c>
      <c r="D24" s="118"/>
      <c r="E24" s="182" t="s">
        <v>36</v>
      </c>
      <c r="F24" s="184"/>
      <c r="G24" s="117"/>
      <c r="H24" s="59"/>
      <c r="I24" s="59"/>
      <c r="J24" s="59"/>
      <c r="K24" s="59"/>
      <c r="L24" s="59"/>
    </row>
    <row r="25" spans="1:12" s="55" customFormat="1" ht="17.100000000000001" customHeight="1" x14ac:dyDescent="0.25">
      <c r="A25" s="192"/>
      <c r="B25" s="58" t="s">
        <v>15</v>
      </c>
      <c r="C25" s="118">
        <v>1000</v>
      </c>
      <c r="D25" s="118"/>
      <c r="E25" s="182" t="str">
        <f>IF(Accueil!$B$12="Oui","SOMME DES LOYERS LOA 4 T","-")</f>
        <v>SOMME DES LOYERS LOA 4 T</v>
      </c>
      <c r="F25" s="184"/>
      <c r="G25" s="62"/>
      <c r="H25" s="118"/>
      <c r="I25" s="59"/>
      <c r="J25" s="59"/>
      <c r="K25" s="59"/>
      <c r="L25" s="59"/>
    </row>
    <row r="26" spans="1:12" x14ac:dyDescent="0.25">
      <c r="A26" s="191" t="s">
        <v>16</v>
      </c>
      <c r="B26" s="56" t="s">
        <v>87</v>
      </c>
      <c r="C26" s="118">
        <v>1500</v>
      </c>
      <c r="D26" s="118"/>
      <c r="E26" s="182" t="e">
        <f>IF(Accueil!#REF!="Oui","SOMME DES LOYERS LOA 8 T","-")</f>
        <v>#REF!</v>
      </c>
      <c r="F26" s="184"/>
      <c r="G26" s="62"/>
      <c r="H26" s="59"/>
      <c r="I26" s="118"/>
      <c r="J26" s="59"/>
      <c r="K26" s="59"/>
      <c r="L26" s="59"/>
    </row>
    <row r="27" spans="1:12" x14ac:dyDescent="0.25">
      <c r="A27" s="192"/>
      <c r="B27" s="58" t="s">
        <v>88</v>
      </c>
      <c r="C27" s="118">
        <v>1500</v>
      </c>
      <c r="D27" s="56"/>
      <c r="E27" s="182" t="e">
        <f>IF(Accueil!#REF!="Oui","SOMME DES LOYERS LOA 12 T","-")</f>
        <v>#REF!</v>
      </c>
      <c r="F27" s="184"/>
      <c r="G27" s="62"/>
      <c r="H27" s="59"/>
      <c r="I27" s="59"/>
      <c r="J27" s="118"/>
      <c r="K27" s="59"/>
      <c r="L27" s="59"/>
    </row>
    <row r="28" spans="1:12" x14ac:dyDescent="0.25">
      <c r="A28" s="16" t="s">
        <v>83</v>
      </c>
      <c r="B28" s="56" t="s">
        <v>25</v>
      </c>
      <c r="C28" s="118" t="s">
        <v>13</v>
      </c>
      <c r="D28" s="118"/>
      <c r="E28" s="182" t="e">
        <f>IF(Accueil!#REF!="Oui","SOMME DES LOYERS LOA 16 T","-")</f>
        <v>#REF!</v>
      </c>
      <c r="F28" s="184"/>
      <c r="G28" s="62"/>
      <c r="H28" s="59"/>
      <c r="I28" s="59"/>
      <c r="J28" s="59"/>
      <c r="K28" s="60"/>
      <c r="L28" s="59"/>
    </row>
    <row r="29" spans="1:12" x14ac:dyDescent="0.25">
      <c r="A29" s="16" t="s">
        <v>89</v>
      </c>
      <c r="B29" s="56" t="s">
        <v>82</v>
      </c>
      <c r="C29" s="118" t="s">
        <v>13</v>
      </c>
      <c r="D29" s="118"/>
      <c r="E29" s="182" t="str">
        <f>IF(Accueil!$C$12="Oui","SOMME DES LOYERS LOA 20 T","-")</f>
        <v>SOMME DES LOYERS LOA 20 T</v>
      </c>
      <c r="F29" s="184"/>
      <c r="G29" s="62"/>
      <c r="H29" s="59"/>
      <c r="I29" s="59"/>
      <c r="J29" s="59"/>
      <c r="K29" s="59"/>
      <c r="L29" s="116"/>
    </row>
    <row r="30" spans="1:12" x14ac:dyDescent="0.25">
      <c r="A30" s="16" t="s">
        <v>124</v>
      </c>
      <c r="B30" s="56" t="s">
        <v>93</v>
      </c>
      <c r="C30" s="118" t="s">
        <v>90</v>
      </c>
      <c r="D30" s="118"/>
      <c r="E30" s="55"/>
      <c r="F30" s="55"/>
      <c r="G30" s="55"/>
      <c r="H30" s="55"/>
      <c r="I30" s="55"/>
      <c r="J30" s="55"/>
      <c r="K30" s="55"/>
      <c r="L30" s="55"/>
    </row>
    <row r="31" spans="1:12" x14ac:dyDescent="0.25">
      <c r="A31" s="51"/>
      <c r="B31" s="52"/>
      <c r="C31" s="52"/>
      <c r="D31" s="52"/>
      <c r="E31" s="55"/>
      <c r="F31" s="55"/>
      <c r="G31" s="55"/>
      <c r="H31" s="55"/>
      <c r="I31" s="55"/>
      <c r="J31" s="55"/>
      <c r="K31" s="55"/>
      <c r="L31" s="55"/>
    </row>
    <row r="32" spans="1:12" x14ac:dyDescent="0.25">
      <c r="A32" s="51"/>
      <c r="B32" s="193" t="s">
        <v>91</v>
      </c>
      <c r="C32" s="194"/>
      <c r="D32" s="195"/>
      <c r="E32" s="55"/>
      <c r="F32" s="55"/>
      <c r="G32" s="55"/>
      <c r="H32" s="55"/>
      <c r="I32" s="55"/>
      <c r="J32" s="55"/>
      <c r="K32" s="55"/>
      <c r="L32" s="55"/>
    </row>
    <row r="33" spans="1:4" x14ac:dyDescent="0.25">
      <c r="A33" s="51"/>
      <c r="B33" s="199"/>
      <c r="C33" s="200"/>
      <c r="D33" s="201"/>
    </row>
  </sheetData>
  <mergeCells count="32">
    <mergeCell ref="E26:F26"/>
    <mergeCell ref="E27:F27"/>
    <mergeCell ref="E28:F28"/>
    <mergeCell ref="E29:F29"/>
    <mergeCell ref="B32:D33"/>
    <mergeCell ref="B20:B21"/>
    <mergeCell ref="C20:C21"/>
    <mergeCell ref="D20:D21"/>
    <mergeCell ref="A24:A25"/>
    <mergeCell ref="A26:A27"/>
    <mergeCell ref="E24:F24"/>
    <mergeCell ref="E25:F25"/>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L32"/>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170</v>
      </c>
      <c r="D5" s="178"/>
      <c r="E5" s="63" t="s">
        <v>0</v>
      </c>
      <c r="F5" s="171" t="str">
        <f>C5</f>
        <v>PRESSE PRODUCTION A3 N&amp;B 90ppm</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4" t="s">
        <v>7</v>
      </c>
      <c r="D8" s="114"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17" t="s">
        <v>3</v>
      </c>
      <c r="C9" s="113">
        <v>90</v>
      </c>
      <c r="D9" s="113"/>
      <c r="E9" s="168" t="str">
        <f>"Matériel n°" &amp;$A$4</f>
        <v>Matériel n°</v>
      </c>
      <c r="F9" s="170"/>
      <c r="G9" s="113"/>
      <c r="H9" s="110"/>
      <c r="I9" s="113"/>
      <c r="J9" s="113"/>
      <c r="K9" s="113"/>
      <c r="L9" s="113"/>
    </row>
    <row r="10" spans="1:12" s="55" customFormat="1" ht="17.100000000000001" customHeight="1" x14ac:dyDescent="0.25">
      <c r="B10" s="56" t="s">
        <v>21</v>
      </c>
      <c r="C10" s="113">
        <v>50</v>
      </c>
      <c r="D10" s="111"/>
      <c r="E10" s="168" t="s">
        <v>32</v>
      </c>
      <c r="F10" s="170"/>
      <c r="G10" s="113"/>
      <c r="H10" s="110"/>
      <c r="I10" s="113"/>
      <c r="J10" s="113"/>
      <c r="K10" s="113"/>
      <c r="L10" s="113"/>
    </row>
    <row r="11" spans="1:12" s="55" customFormat="1" ht="17.100000000000001" customHeight="1" x14ac:dyDescent="0.25">
      <c r="B11" s="56" t="s">
        <v>20</v>
      </c>
      <c r="C11" s="113">
        <v>2048</v>
      </c>
      <c r="D11" s="113"/>
      <c r="E11" s="168" t="s">
        <v>37</v>
      </c>
      <c r="F11" s="170"/>
      <c r="G11" s="113"/>
      <c r="H11" s="110"/>
      <c r="I11" s="113"/>
      <c r="J11" s="113"/>
      <c r="K11" s="113"/>
      <c r="L11" s="113"/>
    </row>
    <row r="12" spans="1:12" s="55" customFormat="1" ht="17.100000000000001" customHeight="1" x14ac:dyDescent="0.25">
      <c r="B12" s="56" t="s">
        <v>77</v>
      </c>
      <c r="C12" s="113">
        <v>500</v>
      </c>
      <c r="D12" s="113"/>
      <c r="E12" s="168" t="s">
        <v>85</v>
      </c>
      <c r="F12" s="170"/>
      <c r="G12" s="113"/>
      <c r="H12" s="110"/>
      <c r="I12" s="113"/>
      <c r="J12" s="113"/>
      <c r="K12" s="113"/>
      <c r="L12" s="113"/>
    </row>
    <row r="13" spans="1:12" s="55" customFormat="1" ht="17.100000000000001" customHeight="1" x14ac:dyDescent="0.25">
      <c r="B13" s="56" t="s">
        <v>4</v>
      </c>
      <c r="C13" s="113">
        <v>100</v>
      </c>
      <c r="D13" s="113"/>
      <c r="E13" s="168" t="s">
        <v>92</v>
      </c>
      <c r="F13" s="170"/>
      <c r="G13" s="113"/>
      <c r="H13" s="110"/>
      <c r="I13" s="113"/>
      <c r="J13" s="113"/>
      <c r="K13" s="113"/>
      <c r="L13" s="113"/>
    </row>
    <row r="14" spans="1:12" s="55" customFormat="1" ht="17.100000000000001" customHeight="1" x14ac:dyDescent="0.25">
      <c r="B14" s="56" t="s">
        <v>5</v>
      </c>
      <c r="C14" s="113">
        <v>1100</v>
      </c>
      <c r="D14" s="113"/>
      <c r="E14" s="168" t="s">
        <v>125</v>
      </c>
      <c r="F14" s="170"/>
      <c r="G14" s="113"/>
      <c r="H14" s="110"/>
      <c r="I14" s="113"/>
      <c r="J14" s="113"/>
      <c r="K14" s="113"/>
      <c r="L14" s="113"/>
    </row>
    <row r="15" spans="1:12" s="55" customFormat="1" ht="17.100000000000001" customHeight="1" x14ac:dyDescent="0.25">
      <c r="E15" s="2"/>
      <c r="F15" s="2"/>
      <c r="G15" s="2"/>
      <c r="H15" s="2"/>
      <c r="I15" s="2"/>
      <c r="J15" s="2"/>
      <c r="K15" s="2"/>
      <c r="L15" s="2"/>
    </row>
    <row r="16" spans="1:12" s="55" customFormat="1" ht="17.100000000000001" customHeight="1" x14ac:dyDescent="0.25">
      <c r="B16" s="16" t="s">
        <v>6</v>
      </c>
      <c r="C16" s="114" t="s">
        <v>12</v>
      </c>
      <c r="D16" s="114" t="s">
        <v>8</v>
      </c>
      <c r="E16" s="181" t="s">
        <v>96</v>
      </c>
      <c r="F16" s="181"/>
      <c r="G16" s="181"/>
      <c r="H16" s="181"/>
      <c r="I16" s="181"/>
      <c r="J16" s="181"/>
      <c r="K16" s="181"/>
      <c r="L16" s="181"/>
    </row>
    <row r="17" spans="1:12" s="55" customFormat="1" ht="17.100000000000001" customHeight="1" x14ac:dyDescent="0.25">
      <c r="B17" s="202" t="s">
        <v>99</v>
      </c>
      <c r="C17" s="204" t="s">
        <v>13</v>
      </c>
      <c r="D17" s="204"/>
      <c r="E17" s="61" t="s">
        <v>33</v>
      </c>
      <c r="F17" s="61" t="s">
        <v>34</v>
      </c>
      <c r="G17" s="61" t="s">
        <v>173</v>
      </c>
      <c r="H17" s="61" t="str">
        <f>Accueil!$B$13</f>
        <v>Achat</v>
      </c>
      <c r="I17" s="61" t="e">
        <f>Accueil!#REF!</f>
        <v>#REF!</v>
      </c>
      <c r="J17" s="61" t="e">
        <f>Accueil!#REF!</f>
        <v>#REF!</v>
      </c>
      <c r="K17" s="61" t="e">
        <f>Accueil!#REF!</f>
        <v>#REF!</v>
      </c>
      <c r="L17" s="61" t="str">
        <f>Accueil!$C$13</f>
        <v>Crédit Bail 20 Trimestres</v>
      </c>
    </row>
    <row r="18" spans="1:12" s="55" customFormat="1" ht="17.100000000000001" customHeight="1" x14ac:dyDescent="0.25">
      <c r="B18" s="203"/>
      <c r="C18" s="205"/>
      <c r="D18" s="205"/>
      <c r="E18" s="110" t="str">
        <f>"Matériel n°" &amp;$A$4</f>
        <v>Matériel n°</v>
      </c>
      <c r="F18" s="113">
        <f>C6</f>
        <v>0</v>
      </c>
      <c r="G18" s="113"/>
      <c r="H18" s="113"/>
      <c r="I18" s="113"/>
      <c r="J18" s="113"/>
      <c r="K18" s="113"/>
      <c r="L18" s="113"/>
    </row>
    <row r="19" spans="1:12" s="55" customFormat="1" ht="17.100000000000001" customHeight="1" x14ac:dyDescent="0.25">
      <c r="B19" s="202" t="s">
        <v>155</v>
      </c>
      <c r="C19" s="204" t="s">
        <v>13</v>
      </c>
      <c r="D19" s="204"/>
      <c r="E19" s="110" t="s">
        <v>32</v>
      </c>
      <c r="F19" s="113"/>
      <c r="G19" s="113"/>
      <c r="H19" s="113"/>
      <c r="I19" s="113"/>
      <c r="J19" s="113"/>
      <c r="K19" s="113"/>
      <c r="L19" s="113"/>
    </row>
    <row r="20" spans="1:12" s="55" customFormat="1" ht="17.100000000000001" customHeight="1" x14ac:dyDescent="0.25">
      <c r="B20" s="203"/>
      <c r="C20" s="205"/>
      <c r="D20" s="205"/>
      <c r="E20" s="110" t="s">
        <v>37</v>
      </c>
      <c r="F20" s="113"/>
      <c r="G20" s="113"/>
      <c r="H20" s="113"/>
      <c r="I20" s="113"/>
      <c r="J20" s="113"/>
      <c r="K20" s="113"/>
      <c r="L20" s="113"/>
    </row>
    <row r="21" spans="1:12" s="55" customFormat="1" ht="17.100000000000001" customHeight="1" x14ac:dyDescent="0.25">
      <c r="E21" s="110" t="s">
        <v>85</v>
      </c>
      <c r="F21" s="113"/>
      <c r="G21" s="113"/>
      <c r="H21" s="113"/>
      <c r="I21" s="113"/>
      <c r="J21" s="113"/>
      <c r="K21" s="113"/>
      <c r="L21" s="113"/>
    </row>
    <row r="22" spans="1:12" s="55" customFormat="1" ht="17.100000000000001" customHeight="1" x14ac:dyDescent="0.25">
      <c r="B22" s="16" t="s">
        <v>10</v>
      </c>
      <c r="C22" s="114" t="s">
        <v>7</v>
      </c>
      <c r="D22" s="114" t="s">
        <v>8</v>
      </c>
      <c r="E22" s="110" t="s">
        <v>92</v>
      </c>
      <c r="F22" s="113"/>
      <c r="G22" s="113"/>
      <c r="H22" s="113"/>
      <c r="I22" s="113"/>
      <c r="J22" s="113"/>
      <c r="K22" s="113"/>
      <c r="L22" s="113"/>
    </row>
    <row r="23" spans="1:12" s="55" customFormat="1" ht="17.100000000000001" customHeight="1" x14ac:dyDescent="0.25">
      <c r="A23" s="191" t="s">
        <v>14</v>
      </c>
      <c r="B23" s="56" t="s">
        <v>77</v>
      </c>
      <c r="C23" s="113">
        <v>500</v>
      </c>
      <c r="D23" s="113"/>
      <c r="E23" s="110" t="s">
        <v>125</v>
      </c>
      <c r="F23" s="113"/>
      <c r="G23" s="113"/>
      <c r="H23" s="113"/>
      <c r="I23" s="113"/>
      <c r="J23" s="113"/>
      <c r="K23" s="113"/>
      <c r="L23" s="113"/>
    </row>
    <row r="24" spans="1:12" s="55" customFormat="1" ht="17.100000000000001" customHeight="1" x14ac:dyDescent="0.25">
      <c r="A24" s="192"/>
      <c r="B24" s="58" t="s">
        <v>15</v>
      </c>
      <c r="C24" s="113">
        <v>1000</v>
      </c>
      <c r="D24" s="113"/>
      <c r="E24" s="182" t="s">
        <v>36</v>
      </c>
      <c r="F24" s="184"/>
      <c r="G24" s="112"/>
      <c r="H24" s="59"/>
      <c r="I24" s="59"/>
      <c r="J24" s="59"/>
      <c r="K24" s="59"/>
      <c r="L24" s="59"/>
    </row>
    <row r="25" spans="1:12" s="55" customFormat="1" ht="17.100000000000001" customHeight="1" x14ac:dyDescent="0.25">
      <c r="A25" s="191" t="s">
        <v>16</v>
      </c>
      <c r="B25" s="56" t="s">
        <v>87</v>
      </c>
      <c r="C25" s="113">
        <v>1500</v>
      </c>
      <c r="D25" s="113"/>
      <c r="E25" s="182" t="str">
        <f>IF(Accueil!$B$12="Oui","SOMME DES LOYERS LOA 4 T","-")</f>
        <v>SOMME DES LOYERS LOA 4 T</v>
      </c>
      <c r="F25" s="184"/>
      <c r="G25" s="62"/>
      <c r="H25" s="113"/>
      <c r="I25" s="59"/>
      <c r="J25" s="59"/>
      <c r="K25" s="59"/>
      <c r="L25" s="59"/>
    </row>
    <row r="26" spans="1:12" s="55" customFormat="1" ht="17.100000000000001" customHeight="1" x14ac:dyDescent="0.25">
      <c r="A26" s="192"/>
      <c r="B26" s="58" t="s">
        <v>88</v>
      </c>
      <c r="C26" s="113">
        <v>1500</v>
      </c>
      <c r="D26" s="56"/>
      <c r="E26" s="182" t="e">
        <f>IF(Accueil!#REF!="Oui","SOMME DES LOYERS LOA 8 T","-")</f>
        <v>#REF!</v>
      </c>
      <c r="F26" s="184"/>
      <c r="G26" s="62"/>
      <c r="H26" s="59"/>
      <c r="I26" s="113"/>
      <c r="J26" s="59"/>
      <c r="K26" s="59"/>
      <c r="L26" s="59"/>
    </row>
    <row r="27" spans="1:12" s="55" customFormat="1" ht="17.100000000000001" customHeight="1" x14ac:dyDescent="0.25">
      <c r="A27" s="16" t="s">
        <v>83</v>
      </c>
      <c r="B27" s="56" t="s">
        <v>25</v>
      </c>
      <c r="C27" s="113" t="s">
        <v>13</v>
      </c>
      <c r="D27" s="113"/>
      <c r="E27" s="182" t="e">
        <f>IF(Accueil!#REF!="Oui","SOMME DES LOYERS LOA 12 T","-")</f>
        <v>#REF!</v>
      </c>
      <c r="F27" s="184"/>
      <c r="G27" s="62"/>
      <c r="H27" s="59"/>
      <c r="I27" s="59"/>
      <c r="J27" s="113"/>
      <c r="K27" s="59"/>
      <c r="L27" s="59"/>
    </row>
    <row r="28" spans="1:12" s="55" customFormat="1" ht="17.100000000000001" customHeight="1" x14ac:dyDescent="0.25">
      <c r="A28" s="16" t="s">
        <v>89</v>
      </c>
      <c r="B28" s="56" t="s">
        <v>82</v>
      </c>
      <c r="C28" s="113" t="s">
        <v>13</v>
      </c>
      <c r="D28" s="113"/>
      <c r="E28" s="182" t="e">
        <f>IF(Accueil!#REF!="Oui","SOMME DES LOYERS LOA 16 T","-")</f>
        <v>#REF!</v>
      </c>
      <c r="F28" s="184"/>
      <c r="G28" s="62"/>
      <c r="H28" s="59"/>
      <c r="I28" s="59"/>
      <c r="J28" s="59"/>
      <c r="K28" s="60"/>
      <c r="L28" s="59"/>
    </row>
    <row r="29" spans="1:12" s="55" customFormat="1" ht="17.100000000000001" customHeight="1" x14ac:dyDescent="0.25">
      <c r="A29" s="16" t="s">
        <v>124</v>
      </c>
      <c r="B29" s="56" t="s">
        <v>93</v>
      </c>
      <c r="C29" s="113" t="s">
        <v>90</v>
      </c>
      <c r="D29" s="113"/>
      <c r="E29" s="182" t="str">
        <f>IF(Accueil!$C$12="Oui","SOMME DES LOYERS LOA 20 T","-")</f>
        <v>SOMME DES LOYERS LOA 20 T</v>
      </c>
      <c r="F29" s="184"/>
      <c r="G29" s="62"/>
      <c r="H29" s="59"/>
      <c r="I29" s="59"/>
      <c r="J29" s="59"/>
      <c r="K29" s="59"/>
      <c r="L29" s="110"/>
    </row>
    <row r="30" spans="1:12" s="55" customFormat="1" ht="17.100000000000001" customHeight="1" x14ac:dyDescent="0.25">
      <c r="A30" s="51"/>
      <c r="B30" s="52"/>
      <c r="C30" s="52"/>
      <c r="D30" s="52"/>
    </row>
    <row r="31" spans="1:12" s="55" customFormat="1" ht="17.100000000000001" customHeight="1" x14ac:dyDescent="0.25">
      <c r="A31" s="51"/>
      <c r="B31" s="193" t="s">
        <v>91</v>
      </c>
      <c r="C31" s="194"/>
      <c r="D31" s="195"/>
    </row>
    <row r="32" spans="1:12" s="55" customFormat="1" ht="17.100000000000001" customHeight="1" x14ac:dyDescent="0.25">
      <c r="A32" s="51"/>
      <c r="B32" s="199"/>
      <c r="C32" s="200"/>
      <c r="D32" s="201"/>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171</v>
      </c>
      <c r="D5" s="178"/>
      <c r="E5" s="63" t="s">
        <v>0</v>
      </c>
      <c r="F5" s="171" t="str">
        <f>C5</f>
        <v>PRESSE PRODUCTION A3 COULEUR 90ppm</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4" t="s">
        <v>7</v>
      </c>
      <c r="D8" s="114"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17" t="s">
        <v>3</v>
      </c>
      <c r="C9" s="113">
        <v>90</v>
      </c>
      <c r="D9" s="113"/>
      <c r="E9" s="168" t="str">
        <f>"Matériel n°" &amp;$A$4</f>
        <v>Matériel n°</v>
      </c>
      <c r="F9" s="170"/>
      <c r="G9" s="113"/>
      <c r="H9" s="110"/>
      <c r="I9" s="113"/>
      <c r="J9" s="113"/>
      <c r="K9" s="113"/>
      <c r="L9" s="113"/>
    </row>
    <row r="10" spans="1:12" s="55" customFormat="1" ht="17.100000000000001" customHeight="1" x14ac:dyDescent="0.25">
      <c r="B10" s="56" t="s">
        <v>18</v>
      </c>
      <c r="C10" s="113">
        <v>90</v>
      </c>
      <c r="D10" s="113"/>
      <c r="E10" s="168" t="s">
        <v>32</v>
      </c>
      <c r="F10" s="170"/>
      <c r="G10" s="113"/>
      <c r="H10" s="110"/>
      <c r="I10" s="113"/>
      <c r="J10" s="113"/>
      <c r="K10" s="113"/>
      <c r="L10" s="113"/>
    </row>
    <row r="11" spans="1:12" s="55" customFormat="1" ht="17.100000000000001" customHeight="1" x14ac:dyDescent="0.25">
      <c r="B11" s="56" t="s">
        <v>21</v>
      </c>
      <c r="C11" s="113">
        <v>50</v>
      </c>
      <c r="D11" s="113"/>
      <c r="E11" s="168" t="s">
        <v>37</v>
      </c>
      <c r="F11" s="170"/>
      <c r="G11" s="113"/>
      <c r="H11" s="110"/>
      <c r="I11" s="113"/>
      <c r="J11" s="113"/>
      <c r="K11" s="113"/>
      <c r="L11" s="113"/>
    </row>
    <row r="12" spans="1:12" s="55" customFormat="1" ht="17.100000000000001" customHeight="1" x14ac:dyDescent="0.25">
      <c r="B12" s="56" t="s">
        <v>20</v>
      </c>
      <c r="C12" s="113">
        <v>2048</v>
      </c>
      <c r="D12" s="113"/>
      <c r="E12" s="168" t="s">
        <v>85</v>
      </c>
      <c r="F12" s="170"/>
      <c r="G12" s="113"/>
      <c r="H12" s="110"/>
      <c r="I12" s="113"/>
      <c r="J12" s="113"/>
      <c r="K12" s="113"/>
      <c r="L12" s="113"/>
    </row>
    <row r="13" spans="1:12" s="55" customFormat="1" ht="17.100000000000001" customHeight="1" x14ac:dyDescent="0.25">
      <c r="B13" s="56" t="s">
        <v>77</v>
      </c>
      <c r="C13" s="113">
        <v>500</v>
      </c>
      <c r="D13" s="113"/>
      <c r="E13" s="168" t="s">
        <v>92</v>
      </c>
      <c r="F13" s="170"/>
      <c r="G13" s="113"/>
      <c r="H13" s="110"/>
      <c r="I13" s="113"/>
      <c r="J13" s="113"/>
      <c r="K13" s="113"/>
      <c r="L13" s="113"/>
    </row>
    <row r="14" spans="1:12" s="55" customFormat="1" ht="17.100000000000001" customHeight="1" x14ac:dyDescent="0.25">
      <c r="B14" s="56" t="s">
        <v>4</v>
      </c>
      <c r="C14" s="113">
        <v>100</v>
      </c>
      <c r="D14" s="113"/>
      <c r="E14" s="168" t="s">
        <v>125</v>
      </c>
      <c r="F14" s="170"/>
      <c r="G14" s="113"/>
      <c r="H14" s="110"/>
      <c r="I14" s="113"/>
      <c r="J14" s="113"/>
      <c r="K14" s="113"/>
      <c r="L14" s="113"/>
    </row>
    <row r="15" spans="1:12" s="55" customFormat="1" ht="17.100000000000001" customHeight="1" x14ac:dyDescent="0.25">
      <c r="B15" s="56" t="s">
        <v>5</v>
      </c>
      <c r="C15" s="113">
        <v>1100</v>
      </c>
      <c r="D15" s="113"/>
      <c r="E15" s="2"/>
      <c r="F15" s="2"/>
      <c r="G15" s="2"/>
      <c r="H15" s="2"/>
      <c r="I15" s="2"/>
      <c r="J15" s="2"/>
      <c r="K15" s="2"/>
      <c r="L15" s="2"/>
    </row>
    <row r="16" spans="1:12" s="55" customFormat="1" ht="17.100000000000001" customHeight="1" x14ac:dyDescent="0.25">
      <c r="E16" s="181" t="s">
        <v>96</v>
      </c>
      <c r="F16" s="181"/>
      <c r="G16" s="181"/>
      <c r="H16" s="181"/>
      <c r="I16" s="181"/>
      <c r="J16" s="181"/>
      <c r="K16" s="181"/>
      <c r="L16" s="181"/>
    </row>
    <row r="17" spans="1:12" s="55" customFormat="1" ht="17.100000000000001" customHeight="1" x14ac:dyDescent="0.25">
      <c r="B17" s="16" t="s">
        <v>6</v>
      </c>
      <c r="C17" s="114" t="s">
        <v>12</v>
      </c>
      <c r="D17" s="114" t="s">
        <v>8</v>
      </c>
      <c r="E17" s="61" t="s">
        <v>33</v>
      </c>
      <c r="F17" s="61" t="s">
        <v>34</v>
      </c>
      <c r="G17" s="61" t="s">
        <v>173</v>
      </c>
      <c r="H17" s="61" t="str">
        <f>Accueil!$B$13</f>
        <v>Achat</v>
      </c>
      <c r="I17" s="61" t="e">
        <f>Accueil!#REF!</f>
        <v>#REF!</v>
      </c>
      <c r="J17" s="61" t="e">
        <f>Accueil!#REF!</f>
        <v>#REF!</v>
      </c>
      <c r="K17" s="61" t="e">
        <f>Accueil!#REF!</f>
        <v>#REF!</v>
      </c>
      <c r="L17" s="61" t="str">
        <f>Accueil!$C$13</f>
        <v>Crédit Bail 20 Trimestres</v>
      </c>
    </row>
    <row r="18" spans="1:12" s="55" customFormat="1" ht="17.100000000000001" customHeight="1" x14ac:dyDescent="0.25">
      <c r="B18" s="202" t="s">
        <v>99</v>
      </c>
      <c r="C18" s="204" t="s">
        <v>13</v>
      </c>
      <c r="D18" s="204"/>
      <c r="E18" s="110" t="str">
        <f>"Matériel n°" &amp;$A$4</f>
        <v>Matériel n°</v>
      </c>
      <c r="F18" s="113">
        <f>C6</f>
        <v>0</v>
      </c>
      <c r="G18" s="113"/>
      <c r="H18" s="113"/>
      <c r="I18" s="113"/>
      <c r="J18" s="113"/>
      <c r="K18" s="113"/>
      <c r="L18" s="113"/>
    </row>
    <row r="19" spans="1:12" s="55" customFormat="1" ht="17.100000000000001" customHeight="1" x14ac:dyDescent="0.25">
      <c r="B19" s="203"/>
      <c r="C19" s="205"/>
      <c r="D19" s="205"/>
      <c r="E19" s="110" t="s">
        <v>32</v>
      </c>
      <c r="F19" s="113"/>
      <c r="G19" s="113"/>
      <c r="H19" s="113"/>
      <c r="I19" s="113"/>
      <c r="J19" s="113"/>
      <c r="K19" s="113"/>
      <c r="L19" s="113"/>
    </row>
    <row r="20" spans="1:12" s="55" customFormat="1" ht="17.100000000000001" customHeight="1" x14ac:dyDescent="0.25">
      <c r="B20" s="202" t="s">
        <v>155</v>
      </c>
      <c r="C20" s="204" t="s">
        <v>13</v>
      </c>
      <c r="D20" s="204"/>
      <c r="E20" s="110" t="s">
        <v>37</v>
      </c>
      <c r="F20" s="113"/>
      <c r="G20" s="113"/>
      <c r="H20" s="113"/>
      <c r="I20" s="113"/>
      <c r="J20" s="113"/>
      <c r="K20" s="113"/>
      <c r="L20" s="113"/>
    </row>
    <row r="21" spans="1:12" s="55" customFormat="1" ht="17.100000000000001" customHeight="1" x14ac:dyDescent="0.25">
      <c r="B21" s="203"/>
      <c r="C21" s="205"/>
      <c r="D21" s="205"/>
      <c r="E21" s="110" t="s">
        <v>85</v>
      </c>
      <c r="F21" s="113"/>
      <c r="G21" s="113"/>
      <c r="H21" s="113"/>
      <c r="I21" s="113"/>
      <c r="J21" s="113"/>
      <c r="K21" s="113"/>
      <c r="L21" s="113"/>
    </row>
    <row r="22" spans="1:12" s="55" customFormat="1" ht="17.100000000000001" customHeight="1" x14ac:dyDescent="0.25">
      <c r="E22" s="110" t="s">
        <v>92</v>
      </c>
      <c r="F22" s="113"/>
      <c r="G22" s="113"/>
      <c r="H22" s="113"/>
      <c r="I22" s="113"/>
      <c r="J22" s="113"/>
      <c r="K22" s="113"/>
      <c r="L22" s="113"/>
    </row>
    <row r="23" spans="1:12" s="55" customFormat="1" ht="17.100000000000001" customHeight="1" x14ac:dyDescent="0.25">
      <c r="B23" s="16" t="s">
        <v>10</v>
      </c>
      <c r="C23" s="114" t="s">
        <v>7</v>
      </c>
      <c r="D23" s="114" t="s">
        <v>8</v>
      </c>
      <c r="E23" s="110" t="s">
        <v>125</v>
      </c>
      <c r="F23" s="113"/>
      <c r="G23" s="113"/>
      <c r="H23" s="113"/>
      <c r="I23" s="113"/>
      <c r="J23" s="113"/>
      <c r="K23" s="113"/>
      <c r="L23" s="113"/>
    </row>
    <row r="24" spans="1:12" s="55" customFormat="1" ht="17.100000000000001" customHeight="1" x14ac:dyDescent="0.25">
      <c r="A24" s="191" t="s">
        <v>14</v>
      </c>
      <c r="B24" s="56" t="s">
        <v>77</v>
      </c>
      <c r="C24" s="113">
        <v>500</v>
      </c>
      <c r="D24" s="113"/>
      <c r="E24" s="182" t="s">
        <v>36</v>
      </c>
      <c r="F24" s="184"/>
      <c r="G24" s="112"/>
      <c r="H24" s="59"/>
      <c r="I24" s="59"/>
      <c r="J24" s="59"/>
      <c r="K24" s="59"/>
      <c r="L24" s="59"/>
    </row>
    <row r="25" spans="1:12" s="55" customFormat="1" ht="17.100000000000001" customHeight="1" x14ac:dyDescent="0.25">
      <c r="A25" s="192"/>
      <c r="B25" s="58" t="s">
        <v>15</v>
      </c>
      <c r="C25" s="113">
        <v>1000</v>
      </c>
      <c r="D25" s="113"/>
      <c r="E25" s="182" t="str">
        <f>IF(Accueil!$B$12="Oui","SOMME DES LOYERS LOA 4 T","-")</f>
        <v>SOMME DES LOYERS LOA 4 T</v>
      </c>
      <c r="F25" s="184"/>
      <c r="G25" s="62"/>
      <c r="H25" s="113"/>
      <c r="I25" s="59"/>
      <c r="J25" s="59"/>
      <c r="K25" s="59"/>
      <c r="L25" s="59"/>
    </row>
    <row r="26" spans="1:12" x14ac:dyDescent="0.25">
      <c r="A26" s="191" t="s">
        <v>16</v>
      </c>
      <c r="B26" s="56" t="s">
        <v>87</v>
      </c>
      <c r="C26" s="113">
        <v>1500</v>
      </c>
      <c r="D26" s="113"/>
      <c r="E26" s="182" t="e">
        <f>IF(Accueil!#REF!="Oui","SOMME DES LOYERS LOA 8 T","-")</f>
        <v>#REF!</v>
      </c>
      <c r="F26" s="184"/>
      <c r="G26" s="62"/>
      <c r="H26" s="59"/>
      <c r="I26" s="113"/>
      <c r="J26" s="59"/>
      <c r="K26" s="59"/>
      <c r="L26" s="59"/>
    </row>
    <row r="27" spans="1:12" x14ac:dyDescent="0.25">
      <c r="A27" s="192"/>
      <c r="B27" s="58" t="s">
        <v>88</v>
      </c>
      <c r="C27" s="113">
        <v>1500</v>
      </c>
      <c r="D27" s="56"/>
      <c r="E27" s="182" t="e">
        <f>IF(Accueil!#REF!="Oui","SOMME DES LOYERS LOA 12 T","-")</f>
        <v>#REF!</v>
      </c>
      <c r="F27" s="184"/>
      <c r="G27" s="62"/>
      <c r="H27" s="59"/>
      <c r="I27" s="59"/>
      <c r="J27" s="113"/>
      <c r="K27" s="59"/>
      <c r="L27" s="59"/>
    </row>
    <row r="28" spans="1:12" x14ac:dyDescent="0.25">
      <c r="A28" s="16" t="s">
        <v>83</v>
      </c>
      <c r="B28" s="56" t="s">
        <v>25</v>
      </c>
      <c r="C28" s="113" t="s">
        <v>13</v>
      </c>
      <c r="D28" s="113"/>
      <c r="E28" s="182" t="e">
        <f>IF(Accueil!#REF!="Oui","SOMME DES LOYERS LOA 16 T","-")</f>
        <v>#REF!</v>
      </c>
      <c r="F28" s="184"/>
      <c r="G28" s="62"/>
      <c r="H28" s="59"/>
      <c r="I28" s="59"/>
      <c r="J28" s="59"/>
      <c r="K28" s="60"/>
      <c r="L28" s="59"/>
    </row>
    <row r="29" spans="1:12" x14ac:dyDescent="0.25">
      <c r="A29" s="16" t="s">
        <v>89</v>
      </c>
      <c r="B29" s="56" t="s">
        <v>82</v>
      </c>
      <c r="C29" s="113" t="s">
        <v>13</v>
      </c>
      <c r="D29" s="113"/>
      <c r="E29" s="182" t="str">
        <f>IF(Accueil!$C$12="Oui","SOMME DES LOYERS LOA 20 T","-")</f>
        <v>SOMME DES LOYERS LOA 20 T</v>
      </c>
      <c r="F29" s="184"/>
      <c r="G29" s="62"/>
      <c r="H29" s="59"/>
      <c r="I29" s="59"/>
      <c r="J29" s="59"/>
      <c r="K29" s="59"/>
      <c r="L29" s="110"/>
    </row>
    <row r="30" spans="1:12" x14ac:dyDescent="0.25">
      <c r="A30" s="16" t="s">
        <v>124</v>
      </c>
      <c r="B30" s="56" t="s">
        <v>93</v>
      </c>
      <c r="C30" s="113" t="s">
        <v>90</v>
      </c>
      <c r="D30" s="113"/>
      <c r="E30" s="55"/>
      <c r="F30" s="55"/>
      <c r="G30" s="55"/>
      <c r="H30" s="55"/>
      <c r="I30" s="55"/>
      <c r="J30" s="55"/>
      <c r="K30" s="55"/>
      <c r="L30" s="55"/>
    </row>
    <row r="31" spans="1:12" x14ac:dyDescent="0.25">
      <c r="A31" s="51"/>
      <c r="B31" s="52"/>
      <c r="C31" s="52"/>
      <c r="D31" s="52"/>
      <c r="E31" s="55"/>
      <c r="F31" s="55"/>
      <c r="G31" s="55"/>
      <c r="H31" s="55"/>
      <c r="I31" s="55"/>
      <c r="J31" s="55"/>
      <c r="K31" s="55"/>
      <c r="L31" s="55"/>
    </row>
    <row r="32" spans="1:12" x14ac:dyDescent="0.25">
      <c r="A32" s="51"/>
      <c r="B32" s="193" t="s">
        <v>91</v>
      </c>
      <c r="C32" s="194"/>
      <c r="D32" s="195"/>
      <c r="E32" s="55"/>
      <c r="F32" s="55"/>
      <c r="G32" s="55"/>
      <c r="H32" s="55"/>
      <c r="I32" s="55"/>
      <c r="J32" s="55"/>
      <c r="K32" s="55"/>
      <c r="L32" s="55"/>
    </row>
    <row r="33" spans="1:4" x14ac:dyDescent="0.25">
      <c r="A33" s="51"/>
      <c r="B33" s="199"/>
      <c r="C33" s="200"/>
      <c r="D33" s="201"/>
    </row>
  </sheetData>
  <mergeCells count="32">
    <mergeCell ref="C5:D5"/>
    <mergeCell ref="F5:L5"/>
    <mergeCell ref="B1:D1"/>
    <mergeCell ref="E1:L1"/>
    <mergeCell ref="B2:D2"/>
    <mergeCell ref="E2:L2"/>
    <mergeCell ref="G4:L4"/>
    <mergeCell ref="B18:B19"/>
    <mergeCell ref="C18:C19"/>
    <mergeCell ref="D18:D19"/>
    <mergeCell ref="C6:D6"/>
    <mergeCell ref="E7:L7"/>
    <mergeCell ref="E8:F8"/>
    <mergeCell ref="E9:F9"/>
    <mergeCell ref="E10:F10"/>
    <mergeCell ref="E11:F11"/>
    <mergeCell ref="E24:F24"/>
    <mergeCell ref="E25:F25"/>
    <mergeCell ref="E12:F12"/>
    <mergeCell ref="E13:F13"/>
    <mergeCell ref="E14:F14"/>
    <mergeCell ref="E16:L16"/>
    <mergeCell ref="B20:B21"/>
    <mergeCell ref="C20:C21"/>
    <mergeCell ref="D20:D21"/>
    <mergeCell ref="A24:A25"/>
    <mergeCell ref="A26:A27"/>
    <mergeCell ref="E26:F26"/>
    <mergeCell ref="E27:F27"/>
    <mergeCell ref="E28:F28"/>
    <mergeCell ref="E29:F29"/>
    <mergeCell ref="B32:D33"/>
  </mergeCells>
  <pageMargins left="0.43307086614173229" right="0.23622047244094488"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F215-AEB1-46E5-8FCE-2D9DDB969943}">
  <dimension ref="B1:H31"/>
  <sheetViews>
    <sheetView showWhiteSpace="0" view="pageLayout" topLeftCell="B1" zoomScaleNormal="100" workbookViewId="0">
      <selection activeCell="F27" sqref="F27"/>
    </sheetView>
  </sheetViews>
  <sheetFormatPr baseColWidth="10" defaultColWidth="11.42578125" defaultRowHeight="15" x14ac:dyDescent="0.25"/>
  <cols>
    <col min="1" max="1" width="4.140625" style="124" bestFit="1" customWidth="1"/>
    <col min="2" max="2" width="40.42578125" style="124" customWidth="1"/>
    <col min="3" max="3" width="14.85546875" style="124" bestFit="1" customWidth="1"/>
    <col min="4" max="4" width="80.7109375" style="124" customWidth="1"/>
    <col min="5" max="5" width="13.28515625" style="124" bestFit="1" customWidth="1"/>
    <col min="6" max="6" width="11.140625" style="124" bestFit="1" customWidth="1"/>
    <col min="7" max="8" width="55.140625" style="124" customWidth="1"/>
    <col min="9" max="16384" width="11.42578125" style="124"/>
  </cols>
  <sheetData>
    <row r="1" spans="2:8" s="133" customFormat="1" x14ac:dyDescent="0.25">
      <c r="B1" s="239" t="str">
        <f>'[1]MFP Prod A3 Couleur'!B1:D1</f>
        <v xml:space="preserve">MARCHE A PROCEDURE ADAPTEE A BON DE COMMANDE
POUR LE RENOUVELLEMENT ET LES PRESTATIONS DE MAINTENANCE ASSOCIÉES DU PARC DES SYSTEMES D'IMPRESSION
</v>
      </c>
      <c r="C1" s="239"/>
      <c r="D1" s="239"/>
      <c r="E1" s="239" t="str">
        <f>B1</f>
        <v xml:space="preserve">MARCHE A PROCEDURE ADAPTEE A BON DE COMMANDE
POUR LE RENOUVELLEMENT ET LES PRESTATIONS DE MAINTENANCE ASSOCIÉES DU PARC DES SYSTEMES D'IMPRESSION
</v>
      </c>
      <c r="F1" s="239"/>
      <c r="G1" s="239"/>
      <c r="H1" s="239"/>
    </row>
    <row r="2" spans="2:8" s="126" customFormat="1" ht="17.100000000000001" customHeight="1" x14ac:dyDescent="0.25">
      <c r="B2" s="177" t="s">
        <v>24</v>
      </c>
      <c r="C2" s="177"/>
      <c r="D2" s="177"/>
      <c r="E2" s="177" t="s">
        <v>28</v>
      </c>
      <c r="F2" s="177"/>
      <c r="G2" s="177"/>
      <c r="H2" s="177"/>
    </row>
    <row r="3" spans="2:8" s="126" customFormat="1" ht="17.100000000000001" customHeight="1" thickBot="1" x14ac:dyDescent="0.3"/>
    <row r="4" spans="2:8" s="126" customFormat="1" ht="17.100000000000001" customHeight="1" thickBot="1" x14ac:dyDescent="0.3">
      <c r="B4" s="240" t="s">
        <v>200</v>
      </c>
      <c r="C4" s="240"/>
      <c r="D4" s="240"/>
      <c r="E4" s="64" t="s">
        <v>38</v>
      </c>
      <c r="F4" s="127" t="s">
        <v>11</v>
      </c>
      <c r="G4" s="241"/>
      <c r="H4" s="242"/>
    </row>
    <row r="5" spans="2:8" s="126" customFormat="1" ht="17.100000000000001" customHeight="1" x14ac:dyDescent="0.25">
      <c r="B5" s="22"/>
      <c r="C5" s="124"/>
      <c r="E5" s="63" t="s">
        <v>0</v>
      </c>
      <c r="F5" s="171" t="str">
        <f>B4</f>
        <v>LOGICIEL DE LIBERATION SECURISEE D'IMPRESSION</v>
      </c>
      <c r="G5" s="177"/>
      <c r="H5" s="177"/>
    </row>
    <row r="6" spans="2:8" s="126" customFormat="1" ht="17.100000000000001" customHeight="1" x14ac:dyDescent="0.25">
      <c r="B6" s="221" t="s">
        <v>54</v>
      </c>
      <c r="C6" s="221"/>
      <c r="D6" s="23" t="s">
        <v>39</v>
      </c>
      <c r="E6" s="57"/>
      <c r="F6" s="57"/>
      <c r="G6" s="57"/>
    </row>
    <row r="7" spans="2:8" s="126" customFormat="1" ht="29.25" customHeight="1" x14ac:dyDescent="0.25">
      <c r="B7" s="222" t="s">
        <v>206</v>
      </c>
      <c r="C7" s="222"/>
      <c r="D7" s="23"/>
      <c r="E7" s="182" t="s">
        <v>95</v>
      </c>
      <c r="F7" s="183"/>
      <c r="G7" s="183"/>
      <c r="H7" s="183"/>
    </row>
    <row r="8" spans="2:8" s="126" customFormat="1" ht="17.100000000000001" customHeight="1" x14ac:dyDescent="0.25">
      <c r="B8" s="223" t="s">
        <v>199</v>
      </c>
      <c r="C8" s="223"/>
      <c r="D8" s="127"/>
      <c r="E8" s="224" t="str">
        <f>F5</f>
        <v>LOGICIEL DE LIBERATION SECURISEE D'IMPRESSION</v>
      </c>
      <c r="F8" s="225"/>
      <c r="G8" s="121" t="s">
        <v>198</v>
      </c>
      <c r="H8" s="121" t="s">
        <v>197</v>
      </c>
    </row>
    <row r="9" spans="2:8" s="126" customFormat="1" ht="17.100000000000001" customHeight="1" x14ac:dyDescent="0.25">
      <c r="B9" s="22"/>
      <c r="C9" s="124"/>
      <c r="E9" s="226"/>
      <c r="F9" s="227"/>
      <c r="G9" s="132" t="s">
        <v>175</v>
      </c>
      <c r="H9" s="132" t="str">
        <f>[2]Accueil!D12</f>
        <v>Crédit Bail 16 Trimestres</v>
      </c>
    </row>
    <row r="10" spans="2:8" s="126" customFormat="1" ht="17.100000000000001" customHeight="1" x14ac:dyDescent="0.25">
      <c r="B10" s="233" t="s">
        <v>205</v>
      </c>
      <c r="C10" s="234"/>
      <c r="D10" s="235"/>
      <c r="E10" s="228" t="s">
        <v>196</v>
      </c>
      <c r="F10" s="228"/>
      <c r="G10" s="122" t="s">
        <v>195</v>
      </c>
      <c r="H10" s="127"/>
    </row>
    <row r="11" spans="2:8" s="126" customFormat="1" ht="17.100000000000001" customHeight="1" x14ac:dyDescent="0.25">
      <c r="B11" s="236" t="s">
        <v>207</v>
      </c>
      <c r="C11" s="237"/>
      <c r="D11" s="238"/>
      <c r="E11" s="229" t="s">
        <v>194</v>
      </c>
      <c r="F11" s="229"/>
      <c r="G11" s="60"/>
      <c r="H11" s="60"/>
    </row>
    <row r="12" spans="2:8" s="126" customFormat="1" ht="17.100000000000001" customHeight="1" x14ac:dyDescent="0.25">
      <c r="B12" s="230" t="s">
        <v>208</v>
      </c>
      <c r="C12" s="231"/>
      <c r="D12" s="232"/>
      <c r="E12" s="223" t="s">
        <v>193</v>
      </c>
      <c r="F12" s="223"/>
      <c r="G12" s="127"/>
      <c r="H12" s="127"/>
    </row>
    <row r="13" spans="2:8" s="126" customFormat="1" ht="17.100000000000001" customHeight="1" x14ac:dyDescent="0.25">
      <c r="B13" s="215"/>
      <c r="C13" s="216"/>
      <c r="D13" s="217"/>
    </row>
    <row r="14" spans="2:8" s="126" customFormat="1" ht="17.100000000000001" customHeight="1" x14ac:dyDescent="0.25">
      <c r="B14" s="218"/>
      <c r="C14" s="219"/>
      <c r="D14" s="220"/>
    </row>
    <row r="15" spans="2:8" s="126" customFormat="1" ht="17.100000000000001" customHeight="1" x14ac:dyDescent="0.25">
      <c r="B15" s="131"/>
      <c r="C15" s="131"/>
      <c r="D15" s="131"/>
    </row>
    <row r="16" spans="2:8" s="126" customFormat="1" ht="17.100000000000001" customHeight="1" x14ac:dyDescent="0.25">
      <c r="B16" s="131"/>
      <c r="C16" s="131"/>
      <c r="D16" s="131"/>
    </row>
    <row r="17" spans="2:8" s="126" customFormat="1" ht="17.100000000000001" customHeight="1" x14ac:dyDescent="0.25">
      <c r="B17" s="131"/>
      <c r="C17" s="131"/>
      <c r="D17" s="131"/>
    </row>
    <row r="18" spans="2:8" s="126" customFormat="1" ht="17.100000000000001" customHeight="1" x14ac:dyDescent="0.25">
      <c r="B18" s="131"/>
      <c r="C18" s="131"/>
      <c r="D18" s="131"/>
    </row>
    <row r="19" spans="2:8" s="126" customFormat="1" ht="17.100000000000001" customHeight="1" x14ac:dyDescent="0.25">
      <c r="B19" s="131"/>
      <c r="C19" s="131"/>
      <c r="D19" s="131"/>
    </row>
    <row r="20" spans="2:8" s="126" customFormat="1" ht="17.100000000000001" customHeight="1" x14ac:dyDescent="0.25">
      <c r="B20" s="131"/>
      <c r="C20" s="131"/>
      <c r="D20" s="131"/>
    </row>
    <row r="21" spans="2:8" s="126" customFormat="1" ht="17.100000000000001" customHeight="1" x14ac:dyDescent="0.25">
      <c r="B21" s="131"/>
      <c r="C21" s="131"/>
      <c r="D21" s="131"/>
    </row>
    <row r="22" spans="2:8" s="126" customFormat="1" ht="17.100000000000001" customHeight="1" x14ac:dyDescent="0.25">
      <c r="B22" s="131"/>
      <c r="C22" s="131"/>
      <c r="D22" s="134"/>
    </row>
    <row r="23" spans="2:8" s="126" customFormat="1" ht="17.100000000000001" customHeight="1" x14ac:dyDescent="0.25">
      <c r="B23" s="131"/>
      <c r="C23" s="131"/>
      <c r="D23" s="135"/>
    </row>
    <row r="24" spans="2:8" s="126" customFormat="1" ht="17.100000000000001" customHeight="1" x14ac:dyDescent="0.25">
      <c r="B24" s="124"/>
      <c r="C24" s="124"/>
      <c r="D24" s="124"/>
    </row>
    <row r="25" spans="2:8" s="126" customFormat="1" ht="17.100000000000001" customHeight="1" x14ac:dyDescent="0.25">
      <c r="B25" s="124"/>
      <c r="C25" s="124"/>
      <c r="D25" s="124"/>
    </row>
    <row r="26" spans="2:8" s="126" customFormat="1" ht="17.100000000000001" customHeight="1" x14ac:dyDescent="0.25">
      <c r="B26" s="124"/>
      <c r="C26" s="124"/>
      <c r="D26" s="124"/>
    </row>
    <row r="27" spans="2:8" s="126" customFormat="1" ht="17.100000000000001" customHeight="1" x14ac:dyDescent="0.25">
      <c r="B27" s="124"/>
      <c r="C27" s="124"/>
      <c r="D27" s="124"/>
    </row>
    <row r="28" spans="2:8" s="126" customFormat="1" ht="17.100000000000001" customHeight="1" x14ac:dyDescent="0.25">
      <c r="B28" s="124"/>
      <c r="C28" s="124"/>
      <c r="D28" s="124"/>
    </row>
    <row r="29" spans="2:8" s="126" customFormat="1" ht="17.100000000000001" customHeight="1" x14ac:dyDescent="0.25">
      <c r="B29" s="124"/>
      <c r="C29" s="124"/>
      <c r="D29" s="124"/>
    </row>
    <row r="30" spans="2:8" s="126" customFormat="1" ht="17.100000000000001" customHeight="1" x14ac:dyDescent="0.25">
      <c r="B30" s="124"/>
      <c r="C30" s="124"/>
      <c r="D30" s="124"/>
      <c r="E30" s="124"/>
      <c r="F30" s="124"/>
      <c r="G30" s="124"/>
      <c r="H30" s="124"/>
    </row>
    <row r="31" spans="2:8" s="126" customFormat="1" ht="17.100000000000001" customHeight="1" x14ac:dyDescent="0.25">
      <c r="B31" s="124"/>
      <c r="C31" s="124"/>
      <c r="D31" s="124"/>
      <c r="E31" s="124"/>
      <c r="F31" s="124"/>
      <c r="G31" s="124"/>
      <c r="H31" s="124"/>
    </row>
  </sheetData>
  <mergeCells count="19">
    <mergeCell ref="B1:D1"/>
    <mergeCell ref="E1:H1"/>
    <mergeCell ref="B2:D2"/>
    <mergeCell ref="E2:H2"/>
    <mergeCell ref="B4:D4"/>
    <mergeCell ref="G4:H4"/>
    <mergeCell ref="B13:D14"/>
    <mergeCell ref="F5:H5"/>
    <mergeCell ref="B6:C6"/>
    <mergeCell ref="B7:C7"/>
    <mergeCell ref="E7:H7"/>
    <mergeCell ref="B8:C8"/>
    <mergeCell ref="E8:F9"/>
    <mergeCell ref="E10:F10"/>
    <mergeCell ref="E11:F11"/>
    <mergeCell ref="E12:F12"/>
    <mergeCell ref="B12:D12"/>
    <mergeCell ref="B10:D10"/>
    <mergeCell ref="B11:D11"/>
  </mergeCells>
  <pageMargins left="0.43307086614173229" right="0.23622047244094488"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H31"/>
  <sheetViews>
    <sheetView view="pageLayout" zoomScaleNormal="100" workbookViewId="0">
      <selection activeCell="H23" sqref="H23"/>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2:8" s="3" customFormat="1" ht="17.100000000000001" customHeight="1" x14ac:dyDescent="0.25">
      <c r="B1" s="176" t="str">
        <f>Accueil!A7</f>
        <v>AO/ASSOCIATION SESAME AUTISME 44</v>
      </c>
      <c r="C1" s="176"/>
      <c r="D1" s="176"/>
      <c r="E1" s="176" t="str">
        <f>Accueil!A7</f>
        <v>AO/ASSOCIATION SESAME AUTISME 44</v>
      </c>
      <c r="F1" s="176"/>
      <c r="G1" s="176"/>
      <c r="H1" s="176"/>
    </row>
    <row r="2" spans="2:8" s="3" customFormat="1" ht="17.100000000000001" customHeight="1" x14ac:dyDescent="0.25">
      <c r="B2" s="177" t="s">
        <v>24</v>
      </c>
      <c r="C2" s="177"/>
      <c r="D2" s="177"/>
      <c r="E2" s="177" t="s">
        <v>28</v>
      </c>
      <c r="F2" s="177"/>
      <c r="G2" s="177"/>
      <c r="H2" s="177"/>
    </row>
    <row r="3" spans="2:8" s="3" customFormat="1" ht="17.100000000000001" customHeight="1" thickBot="1" x14ac:dyDescent="0.3">
      <c r="E3" s="55"/>
      <c r="F3" s="55"/>
      <c r="G3" s="55"/>
      <c r="H3" s="55"/>
    </row>
    <row r="4" spans="2:8" s="3" customFormat="1" ht="17.100000000000001" customHeight="1" thickBot="1" x14ac:dyDescent="0.3">
      <c r="B4" s="240" t="s">
        <v>53</v>
      </c>
      <c r="C4" s="240"/>
      <c r="D4" s="240"/>
      <c r="E4" s="64" t="s">
        <v>38</v>
      </c>
      <c r="F4" s="56" t="s">
        <v>11</v>
      </c>
      <c r="G4" s="185"/>
      <c r="H4" s="186"/>
    </row>
    <row r="5" spans="2:8" s="3" customFormat="1" ht="17.100000000000001" customHeight="1" x14ac:dyDescent="0.25">
      <c r="B5" s="22"/>
      <c r="C5" s="19"/>
      <c r="D5" s="20"/>
      <c r="E5" s="63" t="s">
        <v>0</v>
      </c>
      <c r="F5" s="171" t="s">
        <v>53</v>
      </c>
      <c r="G5" s="172"/>
      <c r="H5" s="172"/>
    </row>
    <row r="6" spans="2:8" s="3" customFormat="1" ht="17.100000000000001" customHeight="1" x14ac:dyDescent="0.25">
      <c r="B6" s="221" t="s">
        <v>54</v>
      </c>
      <c r="C6" s="221"/>
      <c r="D6" s="23" t="s">
        <v>39</v>
      </c>
      <c r="E6" s="57"/>
      <c r="F6" s="57"/>
      <c r="G6" s="57"/>
      <c r="H6" s="55"/>
    </row>
    <row r="7" spans="2:8" s="3" customFormat="1" ht="29.25" customHeight="1" x14ac:dyDescent="0.25">
      <c r="B7" s="243" t="s">
        <v>160</v>
      </c>
      <c r="C7" s="243"/>
      <c r="D7" s="21"/>
      <c r="E7" s="182" t="s">
        <v>95</v>
      </c>
      <c r="F7" s="183"/>
      <c r="G7" s="183"/>
      <c r="H7" s="184"/>
    </row>
    <row r="8" spans="2:8" s="3" customFormat="1" ht="17.100000000000001" customHeight="1" x14ac:dyDescent="0.25">
      <c r="B8" s="243" t="s">
        <v>40</v>
      </c>
      <c r="C8" s="243"/>
      <c r="D8" s="21"/>
      <c r="E8" s="187" t="s">
        <v>31</v>
      </c>
      <c r="F8" s="188"/>
      <c r="G8" s="61" t="s">
        <v>173</v>
      </c>
      <c r="H8" s="61" t="str">
        <f>Accueil!$C$13</f>
        <v>Crédit Bail 20 Trimestres</v>
      </c>
    </row>
    <row r="9" spans="2:8" s="3" customFormat="1" ht="17.100000000000001" customHeight="1" x14ac:dyDescent="0.25">
      <c r="B9" s="243" t="s">
        <v>41</v>
      </c>
      <c r="C9" s="243"/>
      <c r="D9" s="21"/>
      <c r="E9" s="179" t="s">
        <v>38</v>
      </c>
      <c r="F9" s="179"/>
      <c r="G9" s="104"/>
      <c r="H9" s="104"/>
    </row>
    <row r="10" spans="2:8" s="3" customFormat="1" ht="17.100000000000001" customHeight="1" x14ac:dyDescent="0.25">
      <c r="B10" s="243" t="s">
        <v>42</v>
      </c>
      <c r="C10" s="243"/>
      <c r="D10" s="21"/>
      <c r="E10" s="253"/>
      <c r="F10" s="253"/>
      <c r="G10" s="103"/>
      <c r="H10" s="103"/>
    </row>
    <row r="11" spans="2:8" s="3" customFormat="1" ht="17.100000000000001" customHeight="1" x14ac:dyDescent="0.25">
      <c r="B11" s="243" t="s">
        <v>43</v>
      </c>
      <c r="C11" s="243"/>
      <c r="D11" s="21"/>
      <c r="E11" s="182" t="s">
        <v>96</v>
      </c>
      <c r="F11" s="183"/>
      <c r="G11" s="183"/>
      <c r="H11" s="184"/>
    </row>
    <row r="12" spans="2:8" s="3" customFormat="1" ht="17.100000000000001" customHeight="1" x14ac:dyDescent="0.25">
      <c r="B12" s="243" t="s">
        <v>44</v>
      </c>
      <c r="C12" s="243"/>
      <c r="D12" s="21"/>
      <c r="E12" s="61" t="s">
        <v>33</v>
      </c>
      <c r="F12" s="61" t="s">
        <v>34</v>
      </c>
      <c r="G12" s="61" t="s">
        <v>173</v>
      </c>
      <c r="H12" s="61" t="str">
        <f>Accueil!$C$13</f>
        <v>Crédit Bail 20 Trimestres</v>
      </c>
    </row>
    <row r="13" spans="2:8" s="3" customFormat="1" ht="17.100000000000001" customHeight="1" x14ac:dyDescent="0.25">
      <c r="B13" s="243" t="s">
        <v>45</v>
      </c>
      <c r="C13" s="243"/>
      <c r="D13" s="21"/>
      <c r="E13" s="101" t="s">
        <v>38</v>
      </c>
      <c r="F13" s="104">
        <v>1</v>
      </c>
      <c r="G13" s="104"/>
      <c r="H13" s="104"/>
    </row>
    <row r="14" spans="2:8" s="3" customFormat="1" ht="17.100000000000001" customHeight="1" x14ac:dyDescent="0.25">
      <c r="B14" s="243" t="s">
        <v>46</v>
      </c>
      <c r="C14" s="243"/>
      <c r="D14" s="21"/>
      <c r="E14" s="182" t="s">
        <v>36</v>
      </c>
      <c r="F14" s="184"/>
      <c r="G14" s="102"/>
      <c r="H14" s="59"/>
    </row>
    <row r="15" spans="2:8" s="3" customFormat="1" ht="17.100000000000001" customHeight="1" x14ac:dyDescent="0.25">
      <c r="B15" s="243" t="s">
        <v>47</v>
      </c>
      <c r="C15" s="243"/>
      <c r="D15" s="21"/>
      <c r="E15" s="181" t="str">
        <f>IF(Accueil!$C$12="Oui","SOMME DES LOYERS LOA 20 T","-")</f>
        <v>SOMME DES LOYERS LOA 20 T</v>
      </c>
      <c r="F15" s="181"/>
      <c r="G15" s="62"/>
      <c r="H15" s="101"/>
    </row>
    <row r="16" spans="2:8" s="3" customFormat="1" ht="17.100000000000001" customHeight="1" x14ac:dyDescent="0.25">
      <c r="B16" s="243" t="s">
        <v>52</v>
      </c>
      <c r="C16" s="243"/>
      <c r="D16" s="21"/>
    </row>
    <row r="17" spans="2:8" s="3" customFormat="1" ht="17.100000000000001" customHeight="1" x14ac:dyDescent="0.25">
      <c r="B17" s="22"/>
      <c r="C17" s="19"/>
      <c r="D17" s="20"/>
    </row>
    <row r="18" spans="2:8" s="3" customFormat="1" ht="17.100000000000001" customHeight="1" x14ac:dyDescent="0.25">
      <c r="B18" s="244" t="s">
        <v>27</v>
      </c>
      <c r="C18" s="245"/>
      <c r="D18" s="246"/>
      <c r="E18" s="55"/>
      <c r="F18" s="55"/>
      <c r="G18" s="55"/>
      <c r="H18" s="55"/>
    </row>
    <row r="19" spans="2:8" s="3" customFormat="1" ht="17.100000000000001" customHeight="1" x14ac:dyDescent="0.25">
      <c r="B19" s="247"/>
      <c r="C19" s="248"/>
      <c r="D19" s="249"/>
      <c r="E19" s="55"/>
      <c r="F19" s="55"/>
      <c r="G19" s="55"/>
      <c r="H19" s="55"/>
    </row>
    <row r="20" spans="2:8" s="3" customFormat="1" ht="17.100000000000001" customHeight="1" x14ac:dyDescent="0.25">
      <c r="B20" s="247"/>
      <c r="C20" s="248"/>
      <c r="D20" s="249"/>
      <c r="E20" s="55"/>
      <c r="F20" s="55"/>
      <c r="G20" s="55"/>
      <c r="H20" s="55"/>
    </row>
    <row r="21" spans="2:8" s="3" customFormat="1" ht="17.100000000000001" customHeight="1" x14ac:dyDescent="0.25">
      <c r="B21" s="247"/>
      <c r="C21" s="248"/>
      <c r="D21" s="249"/>
      <c r="E21" s="55"/>
      <c r="F21" s="55"/>
      <c r="G21" s="55"/>
      <c r="H21" s="55"/>
    </row>
    <row r="22" spans="2:8" s="3" customFormat="1" ht="17.100000000000001" customHeight="1" x14ac:dyDescent="0.25">
      <c r="B22" s="247"/>
      <c r="C22" s="248"/>
      <c r="D22" s="249"/>
      <c r="E22" s="55"/>
      <c r="F22" s="55"/>
      <c r="G22" s="55"/>
      <c r="H22" s="55"/>
    </row>
    <row r="23" spans="2:8" s="3" customFormat="1" ht="17.100000000000001" customHeight="1" x14ac:dyDescent="0.25">
      <c r="B23" s="247"/>
      <c r="C23" s="248"/>
      <c r="D23" s="249"/>
      <c r="E23" s="55"/>
      <c r="F23" s="55"/>
      <c r="G23" s="55"/>
      <c r="H23" s="55"/>
    </row>
    <row r="24" spans="2:8" s="3" customFormat="1" ht="17.100000000000001" customHeight="1" x14ac:dyDescent="0.25">
      <c r="B24" s="247"/>
      <c r="C24" s="248"/>
      <c r="D24" s="249"/>
      <c r="E24" s="55"/>
      <c r="F24" s="55"/>
      <c r="G24" s="55"/>
      <c r="H24" s="55"/>
    </row>
    <row r="25" spans="2:8" s="3" customFormat="1" ht="17.100000000000001" customHeight="1" x14ac:dyDescent="0.25">
      <c r="B25" s="247"/>
      <c r="C25" s="248"/>
      <c r="D25" s="249"/>
      <c r="E25" s="55"/>
      <c r="F25" s="55"/>
      <c r="G25" s="55"/>
      <c r="H25" s="55"/>
    </row>
    <row r="26" spans="2:8" s="3" customFormat="1" ht="17.100000000000001" customHeight="1" x14ac:dyDescent="0.25">
      <c r="B26" s="247"/>
      <c r="C26" s="248"/>
      <c r="D26" s="249"/>
      <c r="E26" s="55"/>
      <c r="F26" s="55"/>
      <c r="G26" s="55"/>
      <c r="H26" s="55"/>
    </row>
    <row r="27" spans="2:8" s="3" customFormat="1" ht="17.100000000000001" customHeight="1" x14ac:dyDescent="0.25">
      <c r="B27" s="247"/>
      <c r="C27" s="248"/>
      <c r="D27" s="249"/>
      <c r="E27" s="55"/>
      <c r="F27" s="55"/>
      <c r="G27" s="55"/>
      <c r="H27" s="55"/>
    </row>
    <row r="28" spans="2:8" s="3" customFormat="1" ht="17.100000000000001" customHeight="1" x14ac:dyDescent="0.25">
      <c r="B28" s="247"/>
      <c r="C28" s="248"/>
      <c r="D28" s="249"/>
      <c r="E28" s="55"/>
      <c r="F28" s="55"/>
      <c r="G28" s="55"/>
      <c r="H28" s="55"/>
    </row>
    <row r="29" spans="2:8" s="3" customFormat="1" ht="17.100000000000001" customHeight="1" x14ac:dyDescent="0.25">
      <c r="B29" s="247"/>
      <c r="C29" s="248"/>
      <c r="D29" s="249"/>
      <c r="E29"/>
      <c r="F29"/>
      <c r="G29"/>
      <c r="H29"/>
    </row>
    <row r="30" spans="2:8" s="3" customFormat="1" ht="17.100000000000001" customHeight="1" x14ac:dyDescent="0.25">
      <c r="B30" s="247"/>
      <c r="C30" s="248"/>
      <c r="D30" s="249"/>
      <c r="E30"/>
      <c r="F30"/>
      <c r="G30"/>
      <c r="H30"/>
    </row>
    <row r="31" spans="2:8" s="3" customFormat="1" ht="17.100000000000001" customHeight="1" x14ac:dyDescent="0.25">
      <c r="B31" s="250"/>
      <c r="C31" s="251"/>
      <c r="D31" s="252"/>
      <c r="E31"/>
      <c r="F31"/>
      <c r="G31"/>
      <c r="H31"/>
    </row>
  </sheetData>
  <mergeCells count="26">
    <mergeCell ref="E1:H1"/>
    <mergeCell ref="E2:H2"/>
    <mergeCell ref="G4:H4"/>
    <mergeCell ref="E11:H11"/>
    <mergeCell ref="B6:C6"/>
    <mergeCell ref="B7:C7"/>
    <mergeCell ref="B8:C8"/>
    <mergeCell ref="B9:C9"/>
    <mergeCell ref="B1:D1"/>
    <mergeCell ref="B2:D2"/>
    <mergeCell ref="B4:D4"/>
    <mergeCell ref="F5:H5"/>
    <mergeCell ref="E7:H7"/>
    <mergeCell ref="E10:F10"/>
    <mergeCell ref="E8:F8"/>
    <mergeCell ref="E9:F9"/>
    <mergeCell ref="B10:C10"/>
    <mergeCell ref="B11:C11"/>
    <mergeCell ref="B12:C12"/>
    <mergeCell ref="B13:C13"/>
    <mergeCell ref="B14:C14"/>
    <mergeCell ref="E15:F15"/>
    <mergeCell ref="E14:F14"/>
    <mergeCell ref="B15:C15"/>
    <mergeCell ref="B16:C16"/>
    <mergeCell ref="B18:D31"/>
  </mergeCells>
  <pageMargins left="0.43307086614173229" right="0.23622047244094488"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H31"/>
  <sheetViews>
    <sheetView view="pageLayout" topLeftCell="E1" zoomScaleNormal="100" workbookViewId="0">
      <selection activeCell="J17" sqref="J1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2:8" s="55" customFormat="1" ht="17.100000000000001" customHeight="1" x14ac:dyDescent="0.25">
      <c r="B1" s="176" t="str">
        <f>Accueil!A7</f>
        <v>AO/ASSOCIATION SESAME AUTISME 44</v>
      </c>
      <c r="C1" s="176"/>
      <c r="D1" s="176"/>
      <c r="E1" s="176" t="str">
        <f>Accueil!A7</f>
        <v>AO/ASSOCIATION SESAME AUTISME 44</v>
      </c>
      <c r="F1" s="176"/>
      <c r="G1" s="176"/>
      <c r="H1" s="176"/>
    </row>
    <row r="2" spans="2:8" s="55" customFormat="1" ht="17.100000000000001" customHeight="1" x14ac:dyDescent="0.25">
      <c r="B2" s="177" t="s">
        <v>24</v>
      </c>
      <c r="C2" s="177"/>
      <c r="D2" s="177"/>
      <c r="E2" s="177" t="s">
        <v>28</v>
      </c>
      <c r="F2" s="177"/>
      <c r="G2" s="177"/>
      <c r="H2" s="177"/>
    </row>
    <row r="3" spans="2:8" s="55" customFormat="1" ht="17.100000000000001" customHeight="1" thickBot="1" x14ac:dyDescent="0.3"/>
    <row r="4" spans="2:8" s="55" customFormat="1" ht="17.100000000000001" customHeight="1" thickBot="1" x14ac:dyDescent="0.3">
      <c r="B4" s="240" t="s">
        <v>161</v>
      </c>
      <c r="C4" s="240"/>
      <c r="D4" s="255"/>
      <c r="E4" s="64" t="s">
        <v>38</v>
      </c>
      <c r="F4" s="56" t="s">
        <v>11</v>
      </c>
      <c r="G4" s="185"/>
      <c r="H4" s="186"/>
    </row>
    <row r="5" spans="2:8" s="55" customFormat="1" ht="17.100000000000001" customHeight="1" x14ac:dyDescent="0.25">
      <c r="B5" s="22"/>
      <c r="C5" s="19"/>
      <c r="D5" s="20"/>
      <c r="E5" s="63" t="s">
        <v>0</v>
      </c>
      <c r="F5" s="171" t="s">
        <v>53</v>
      </c>
      <c r="G5" s="172"/>
      <c r="H5" s="172"/>
    </row>
    <row r="6" spans="2:8" s="55" customFormat="1" ht="17.100000000000001" customHeight="1" x14ac:dyDescent="0.25">
      <c r="B6" s="221" t="s">
        <v>54</v>
      </c>
      <c r="C6" s="221"/>
      <c r="D6" s="23" t="s">
        <v>39</v>
      </c>
      <c r="E6" s="57"/>
      <c r="F6" s="57"/>
      <c r="G6" s="57"/>
    </row>
    <row r="7" spans="2:8" s="55" customFormat="1" ht="20.25" customHeight="1" x14ac:dyDescent="0.25">
      <c r="B7" s="243" t="s">
        <v>41</v>
      </c>
      <c r="C7" s="243"/>
      <c r="D7" s="21"/>
      <c r="E7" s="182" t="s">
        <v>95</v>
      </c>
      <c r="F7" s="183"/>
      <c r="G7" s="183"/>
      <c r="H7" s="184"/>
    </row>
    <row r="8" spans="2:8" s="55" customFormat="1" ht="19.5" customHeight="1" x14ac:dyDescent="0.25">
      <c r="B8" s="243" t="s">
        <v>52</v>
      </c>
      <c r="C8" s="243"/>
      <c r="D8" s="21"/>
      <c r="E8" s="187" t="s">
        <v>31</v>
      </c>
      <c r="F8" s="188"/>
      <c r="G8" s="61" t="s">
        <v>173</v>
      </c>
      <c r="H8" s="61" t="str">
        <f>Accueil!$C$13</f>
        <v>Crédit Bail 20 Trimestres</v>
      </c>
    </row>
    <row r="9" spans="2:8" s="55" customFormat="1" ht="30" customHeight="1" x14ac:dyDescent="0.25">
      <c r="B9" s="243" t="s">
        <v>162</v>
      </c>
      <c r="C9" s="243"/>
      <c r="D9" s="21"/>
      <c r="E9" s="179" t="s">
        <v>38</v>
      </c>
      <c r="F9" s="179"/>
      <c r="G9" s="109"/>
      <c r="H9" s="109"/>
    </row>
    <row r="10" spans="2:8" s="55" customFormat="1" ht="17.100000000000001" customHeight="1" x14ac:dyDescent="0.25">
      <c r="B10" s="243" t="s">
        <v>42</v>
      </c>
      <c r="C10" s="243"/>
      <c r="D10" s="21"/>
      <c r="E10" s="253"/>
      <c r="F10" s="253"/>
      <c r="G10" s="108"/>
      <c r="H10" s="108"/>
    </row>
    <row r="11" spans="2:8" s="55" customFormat="1" ht="17.100000000000001" customHeight="1" x14ac:dyDescent="0.25">
      <c r="B11" s="243" t="s">
        <v>43</v>
      </c>
      <c r="C11" s="243"/>
      <c r="D11" s="21"/>
      <c r="E11" s="182" t="s">
        <v>96</v>
      </c>
      <c r="F11" s="183"/>
      <c r="G11" s="183"/>
      <c r="H11" s="184"/>
    </row>
    <row r="12" spans="2:8" s="55" customFormat="1" ht="33.75" customHeight="1" x14ac:dyDescent="0.25">
      <c r="B12" s="243" t="s">
        <v>163</v>
      </c>
      <c r="C12" s="243"/>
      <c r="D12" s="21"/>
      <c r="E12" s="61" t="s">
        <v>33</v>
      </c>
      <c r="F12" s="61" t="s">
        <v>34</v>
      </c>
      <c r="G12" s="61" t="s">
        <v>173</v>
      </c>
      <c r="H12" s="61" t="str">
        <f>Accueil!$C$13</f>
        <v>Crédit Bail 20 Trimestres</v>
      </c>
    </row>
    <row r="13" spans="2:8" s="55" customFormat="1" ht="17.100000000000001" customHeight="1" x14ac:dyDescent="0.25">
      <c r="B13" s="243" t="s">
        <v>40</v>
      </c>
      <c r="C13" s="243"/>
      <c r="D13" s="21"/>
      <c r="E13" s="106" t="s">
        <v>38</v>
      </c>
      <c r="F13" s="109">
        <v>1</v>
      </c>
      <c r="G13" s="109"/>
      <c r="H13" s="109"/>
    </row>
    <row r="14" spans="2:8" s="55" customFormat="1" ht="32.25" customHeight="1" x14ac:dyDescent="0.25">
      <c r="B14" s="243" t="s">
        <v>164</v>
      </c>
      <c r="C14" s="243"/>
      <c r="D14" s="21"/>
      <c r="E14" s="182" t="s">
        <v>36</v>
      </c>
      <c r="F14" s="184"/>
      <c r="G14" s="107"/>
      <c r="H14" s="59"/>
    </row>
    <row r="15" spans="2:8" s="55" customFormat="1" ht="17.100000000000001" customHeight="1" x14ac:dyDescent="0.25">
      <c r="B15" s="115"/>
      <c r="C15" s="115"/>
      <c r="D15" s="80"/>
      <c r="E15" s="181" t="str">
        <f>IF(Accueil!$C$12="Oui","SOMME DES LOYERS LOA 20 T","-")</f>
        <v>SOMME DES LOYERS LOA 20 T</v>
      </c>
      <c r="F15" s="181"/>
      <c r="G15" s="62"/>
      <c r="H15" s="106"/>
    </row>
    <row r="16" spans="2:8" s="55" customFormat="1" ht="17.100000000000001" customHeight="1" x14ac:dyDescent="0.25">
      <c r="B16" s="254" t="s">
        <v>27</v>
      </c>
      <c r="C16" s="254"/>
      <c r="D16" s="254"/>
    </row>
    <row r="17" spans="2:8" s="55" customFormat="1" ht="17.100000000000001" customHeight="1" x14ac:dyDescent="0.25">
      <c r="B17" s="254"/>
      <c r="C17" s="254"/>
      <c r="D17" s="254"/>
    </row>
    <row r="18" spans="2:8" s="55" customFormat="1" ht="17.100000000000001" customHeight="1" x14ac:dyDescent="0.25">
      <c r="B18" s="254"/>
      <c r="C18" s="254"/>
      <c r="D18" s="254"/>
    </row>
    <row r="19" spans="2:8" s="55" customFormat="1" ht="17.100000000000001" customHeight="1" x14ac:dyDescent="0.25">
      <c r="B19" s="254"/>
      <c r="C19" s="254"/>
      <c r="D19" s="254"/>
    </row>
    <row r="20" spans="2:8" s="55" customFormat="1" ht="17.100000000000001" customHeight="1" x14ac:dyDescent="0.25">
      <c r="B20" s="254"/>
      <c r="C20" s="254"/>
      <c r="D20" s="254"/>
    </row>
    <row r="21" spans="2:8" s="55" customFormat="1" ht="17.100000000000001" customHeight="1" x14ac:dyDescent="0.25">
      <c r="B21" s="254"/>
      <c r="C21" s="254"/>
      <c r="D21" s="254"/>
    </row>
    <row r="22" spans="2:8" s="55" customFormat="1" ht="17.100000000000001" customHeight="1" x14ac:dyDescent="0.25">
      <c r="B22" s="254"/>
      <c r="C22" s="254"/>
      <c r="D22" s="254"/>
    </row>
    <row r="23" spans="2:8" s="55" customFormat="1" ht="17.100000000000001" customHeight="1" x14ac:dyDescent="0.25">
      <c r="B23" s="254"/>
      <c r="C23" s="254"/>
      <c r="D23" s="254"/>
    </row>
    <row r="24" spans="2:8" s="55" customFormat="1" ht="17.100000000000001" customHeight="1" x14ac:dyDescent="0.25">
      <c r="B24" s="254"/>
      <c r="C24" s="254"/>
      <c r="D24" s="254"/>
    </row>
    <row r="25" spans="2:8" s="55" customFormat="1" ht="17.100000000000001" customHeight="1" x14ac:dyDescent="0.25">
      <c r="B25" s="254"/>
      <c r="C25" s="254"/>
      <c r="D25" s="254"/>
    </row>
    <row r="26" spans="2:8" s="55" customFormat="1" ht="17.100000000000001" customHeight="1" x14ac:dyDescent="0.25">
      <c r="B26" s="254"/>
      <c r="C26" s="254"/>
      <c r="D26" s="254"/>
    </row>
    <row r="27" spans="2:8" s="55" customFormat="1" ht="17.100000000000001" customHeight="1" x14ac:dyDescent="0.25">
      <c r="B27" s="254"/>
      <c r="C27" s="254"/>
      <c r="D27" s="254"/>
    </row>
    <row r="28" spans="2:8" s="55" customFormat="1" ht="17.100000000000001" customHeight="1" x14ac:dyDescent="0.25">
      <c r="B28" s="254"/>
      <c r="C28" s="254"/>
      <c r="D28" s="254"/>
      <c r="E28"/>
      <c r="F28"/>
      <c r="G28"/>
      <c r="H28"/>
    </row>
    <row r="29" spans="2:8" s="55" customFormat="1" ht="17.100000000000001" customHeight="1" x14ac:dyDescent="0.25">
      <c r="B29" s="254"/>
      <c r="C29" s="254"/>
      <c r="D29" s="254"/>
      <c r="E29"/>
      <c r="F29"/>
      <c r="G29"/>
      <c r="H29"/>
    </row>
    <row r="30" spans="2:8" s="55" customFormat="1" ht="17.100000000000001" customHeight="1" x14ac:dyDescent="0.25">
      <c r="E30"/>
      <c r="F30"/>
      <c r="G30"/>
      <c r="H30"/>
    </row>
    <row r="31" spans="2:8" s="55" customFormat="1" ht="17.100000000000001" customHeight="1" x14ac:dyDescent="0.25">
      <c r="E31"/>
      <c r="F31"/>
      <c r="G31"/>
      <c r="H31"/>
    </row>
  </sheetData>
  <mergeCells count="24">
    <mergeCell ref="E9:F9"/>
    <mergeCell ref="E10:F10"/>
    <mergeCell ref="E11:H11"/>
    <mergeCell ref="E14:F14"/>
    <mergeCell ref="B11:C11"/>
    <mergeCell ref="B12:C12"/>
    <mergeCell ref="B13:C13"/>
    <mergeCell ref="B14:C14"/>
    <mergeCell ref="B16:D29"/>
    <mergeCell ref="E8:F8"/>
    <mergeCell ref="B1:D1"/>
    <mergeCell ref="B2:D2"/>
    <mergeCell ref="B4:D4"/>
    <mergeCell ref="B6:C6"/>
    <mergeCell ref="B7:C7"/>
    <mergeCell ref="B8:C8"/>
    <mergeCell ref="E1:H1"/>
    <mergeCell ref="E2:H2"/>
    <mergeCell ref="G4:H4"/>
    <mergeCell ref="F5:H5"/>
    <mergeCell ref="E7:H7"/>
    <mergeCell ref="B9:C9"/>
    <mergeCell ref="B10:C10"/>
    <mergeCell ref="E15:F15"/>
  </mergeCells>
  <pageMargins left="0.43307086614173229" right="0.23622047244094488"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32"/>
  <sheetViews>
    <sheetView view="pageLayout" topLeftCell="C1" zoomScaleNormal="100" workbookViewId="0">
      <selection activeCell="I13" sqref="I13:J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2:12" s="3" customFormat="1" ht="17.100000000000001" customHeight="1" x14ac:dyDescent="0.25">
      <c r="B2" s="177" t="s">
        <v>24</v>
      </c>
      <c r="C2" s="177"/>
      <c r="D2" s="177"/>
      <c r="E2" s="177" t="s">
        <v>28</v>
      </c>
      <c r="F2" s="177"/>
      <c r="G2" s="177"/>
      <c r="H2" s="177"/>
      <c r="I2" s="177"/>
      <c r="J2" s="177"/>
      <c r="K2" s="177"/>
      <c r="L2" s="177"/>
    </row>
    <row r="3" spans="2:12" s="3" customFormat="1" ht="17.100000000000001" customHeight="1" x14ac:dyDescent="0.25"/>
    <row r="4" spans="2:12" s="3" customFormat="1" ht="17.100000000000001" customHeight="1" x14ac:dyDescent="0.25">
      <c r="B4" s="240" t="s">
        <v>55</v>
      </c>
      <c r="C4" s="240"/>
      <c r="D4" s="240"/>
      <c r="E4" s="171" t="s">
        <v>55</v>
      </c>
      <c r="F4" s="172"/>
      <c r="G4" s="172"/>
      <c r="H4" s="172"/>
      <c r="I4" s="5" t="s">
        <v>11</v>
      </c>
      <c r="J4" s="223"/>
      <c r="K4" s="223"/>
      <c r="L4" s="223"/>
    </row>
    <row r="5" spans="2:12" s="3" customFormat="1" ht="17.100000000000001" customHeight="1" x14ac:dyDescent="0.25">
      <c r="B5" s="22"/>
      <c r="C5" s="19"/>
      <c r="D5" s="20"/>
      <c r="E5" s="6" t="s">
        <v>0</v>
      </c>
      <c r="F5" s="171" t="s">
        <v>60</v>
      </c>
      <c r="G5" s="172"/>
      <c r="H5" s="172"/>
      <c r="I5" s="172"/>
      <c r="J5" s="172"/>
      <c r="K5" s="172"/>
      <c r="L5" s="172"/>
    </row>
    <row r="6" spans="2:12" s="3" customFormat="1" ht="17.100000000000001" customHeight="1" x14ac:dyDescent="0.25">
      <c r="B6" s="262" t="s">
        <v>56</v>
      </c>
      <c r="C6" s="262"/>
      <c r="D6" s="24" t="s">
        <v>8</v>
      </c>
      <c r="E6" s="7"/>
      <c r="F6" s="7"/>
      <c r="G6" s="7"/>
    </row>
    <row r="7" spans="2:12" s="3" customFormat="1" ht="17.100000000000001" customHeight="1" x14ac:dyDescent="0.25">
      <c r="B7" s="243" t="s">
        <v>57</v>
      </c>
      <c r="C7" s="243"/>
      <c r="D7" s="21"/>
      <c r="E7" s="181" t="s">
        <v>61</v>
      </c>
      <c r="F7" s="181"/>
      <c r="G7" s="181"/>
      <c r="H7" s="181"/>
      <c r="I7" s="181"/>
      <c r="J7" s="181"/>
      <c r="K7" s="181"/>
      <c r="L7" s="8"/>
    </row>
    <row r="8" spans="2:12" s="3" customFormat="1" ht="17.100000000000001" customHeight="1" x14ac:dyDescent="0.25">
      <c r="B8" s="243" t="s">
        <v>58</v>
      </c>
      <c r="C8" s="243"/>
      <c r="D8" s="21"/>
      <c r="E8" s="263" t="s">
        <v>31</v>
      </c>
      <c r="F8" s="264"/>
      <c r="G8" s="265"/>
      <c r="H8" s="266" t="s">
        <v>29</v>
      </c>
      <c r="I8" s="267"/>
      <c r="J8" s="266" t="s">
        <v>30</v>
      </c>
      <c r="K8" s="267"/>
      <c r="L8" s="10"/>
    </row>
    <row r="9" spans="2:12" s="3" customFormat="1" ht="17.100000000000001" customHeight="1" x14ac:dyDescent="0.25">
      <c r="B9" s="243" t="s">
        <v>59</v>
      </c>
      <c r="C9" s="243"/>
      <c r="D9" s="21"/>
      <c r="E9" s="259" t="s">
        <v>63</v>
      </c>
      <c r="F9" s="260"/>
      <c r="G9" s="261"/>
      <c r="H9" s="189"/>
      <c r="I9" s="190"/>
      <c r="J9" s="189"/>
      <c r="K9" s="190"/>
    </row>
    <row r="10" spans="2:12" s="3" customFormat="1" ht="17.100000000000001" customHeight="1" x14ac:dyDescent="0.25">
      <c r="E10" s="256" t="s">
        <v>62</v>
      </c>
      <c r="F10" s="256"/>
      <c r="G10" s="256"/>
      <c r="H10" s="189"/>
      <c r="I10" s="190"/>
      <c r="J10" s="189"/>
      <c r="K10" s="190"/>
    </row>
    <row r="11" spans="2:12" s="3" customFormat="1" ht="17.100000000000001" customHeight="1" x14ac:dyDescent="0.25">
      <c r="B11" s="41" t="s">
        <v>27</v>
      </c>
      <c r="C11" s="42"/>
      <c r="D11" s="43"/>
    </row>
    <row r="12" spans="2:12" s="3" customFormat="1" ht="17.100000000000001" customHeight="1" x14ac:dyDescent="0.25">
      <c r="B12" s="26"/>
      <c r="C12" s="27"/>
      <c r="D12" s="28"/>
      <c r="E12" s="181" t="s">
        <v>35</v>
      </c>
      <c r="F12" s="181"/>
      <c r="G12" s="181"/>
      <c r="H12" s="181"/>
      <c r="I12" s="181"/>
      <c r="J12" s="181"/>
      <c r="K12" s="181"/>
      <c r="L12" s="181"/>
    </row>
    <row r="13" spans="2:12" s="3" customFormat="1" ht="17.100000000000001" customHeight="1" x14ac:dyDescent="0.25">
      <c r="B13" s="29"/>
      <c r="C13" s="30"/>
      <c r="D13" s="31"/>
      <c r="E13" s="257" t="s">
        <v>33</v>
      </c>
      <c r="F13" s="257"/>
      <c r="G13" s="257"/>
      <c r="H13" s="50" t="s">
        <v>64</v>
      </c>
      <c r="I13" s="258" t="s">
        <v>29</v>
      </c>
      <c r="J13" s="258"/>
      <c r="K13" s="258" t="s">
        <v>30</v>
      </c>
      <c r="L13" s="258"/>
    </row>
    <row r="14" spans="2:12" s="3" customFormat="1" ht="17.100000000000001" customHeight="1" x14ac:dyDescent="0.25">
      <c r="B14" s="32"/>
      <c r="C14" s="33"/>
      <c r="D14" s="34"/>
      <c r="E14" s="256" t="s">
        <v>63</v>
      </c>
      <c r="F14" s="256"/>
      <c r="G14" s="256"/>
      <c r="H14" s="40"/>
      <c r="I14" s="223"/>
      <c r="J14" s="223"/>
      <c r="K14" s="223"/>
      <c r="L14" s="223"/>
    </row>
    <row r="15" spans="2:12" s="3" customFormat="1" ht="15.75" x14ac:dyDescent="0.25">
      <c r="B15" s="35"/>
      <c r="C15" s="36"/>
      <c r="D15" s="31"/>
      <c r="E15" s="256" t="s">
        <v>62</v>
      </c>
      <c r="F15" s="256"/>
      <c r="G15" s="256"/>
      <c r="H15" s="5"/>
      <c r="I15" s="223"/>
      <c r="J15" s="223"/>
      <c r="K15" s="223"/>
      <c r="L15" s="223"/>
    </row>
    <row r="16" spans="2:12" s="3" customFormat="1" ht="16.5" customHeight="1" x14ac:dyDescent="0.25">
      <c r="B16" s="35"/>
      <c r="C16" s="36"/>
      <c r="D16" s="31"/>
      <c r="E16" s="181" t="s">
        <v>36</v>
      </c>
      <c r="F16" s="181"/>
      <c r="G16" s="181"/>
      <c r="H16" s="181"/>
      <c r="I16" s="223"/>
      <c r="J16" s="223"/>
      <c r="K16" s="223"/>
      <c r="L16" s="223"/>
    </row>
    <row r="17" spans="2:4" s="3" customFormat="1" ht="17.100000000000001" customHeight="1" x14ac:dyDescent="0.25">
      <c r="B17" s="37"/>
      <c r="C17" s="30"/>
      <c r="D17" s="31"/>
    </row>
    <row r="18" spans="2:4" s="3" customFormat="1" ht="17.100000000000001" customHeight="1" x14ac:dyDescent="0.25">
      <c r="B18" s="44"/>
      <c r="C18" s="45"/>
      <c r="D18" s="46"/>
    </row>
    <row r="19" spans="2:4" s="3" customFormat="1" ht="17.100000000000001" customHeight="1" x14ac:dyDescent="0.25">
      <c r="B19" s="44"/>
      <c r="C19" s="45"/>
      <c r="D19" s="46"/>
    </row>
    <row r="20" spans="2:4" s="3" customFormat="1" ht="17.100000000000001" customHeight="1" x14ac:dyDescent="0.25">
      <c r="B20" s="44"/>
      <c r="C20" s="45"/>
      <c r="D20" s="46"/>
    </row>
    <row r="21" spans="2:4" s="3" customFormat="1" ht="17.100000000000001" customHeight="1" x14ac:dyDescent="0.25">
      <c r="B21" s="44"/>
      <c r="C21" s="45"/>
      <c r="D21" s="46"/>
    </row>
    <row r="22" spans="2:4" s="3" customFormat="1" ht="17.100000000000001" customHeight="1" x14ac:dyDescent="0.25">
      <c r="B22" s="44"/>
      <c r="C22" s="45"/>
      <c r="D22" s="46"/>
    </row>
    <row r="23" spans="2:4" s="3" customFormat="1" ht="17.100000000000001" customHeight="1" x14ac:dyDescent="0.25">
      <c r="B23" s="44"/>
      <c r="C23" s="45"/>
      <c r="D23" s="46"/>
    </row>
    <row r="24" spans="2:4" s="3" customFormat="1" ht="17.100000000000001" customHeight="1" x14ac:dyDescent="0.25">
      <c r="B24" s="44"/>
      <c r="C24" s="45"/>
      <c r="D24" s="46"/>
    </row>
    <row r="25" spans="2:4" s="3" customFormat="1" ht="17.100000000000001" customHeight="1" x14ac:dyDescent="0.25">
      <c r="B25" s="44"/>
      <c r="C25" s="45"/>
      <c r="D25" s="46"/>
    </row>
    <row r="26" spans="2:4" s="3" customFormat="1" ht="17.100000000000001" customHeight="1" x14ac:dyDescent="0.25">
      <c r="B26" s="44"/>
      <c r="C26" s="45"/>
      <c r="D26" s="46"/>
    </row>
    <row r="27" spans="2:4" s="3" customFormat="1" ht="17.100000000000001" customHeight="1" x14ac:dyDescent="0.25">
      <c r="B27" s="44"/>
      <c r="C27" s="45"/>
      <c r="D27" s="46"/>
    </row>
    <row r="28" spans="2:4" s="3" customFormat="1" ht="17.100000000000001" customHeight="1" x14ac:dyDescent="0.25">
      <c r="B28" s="44"/>
      <c r="C28" s="45"/>
      <c r="D28" s="46"/>
    </row>
    <row r="29" spans="2:4" s="3" customFormat="1" ht="17.100000000000001" customHeight="1" x14ac:dyDescent="0.25">
      <c r="B29" s="44"/>
      <c r="C29" s="45"/>
      <c r="D29" s="46"/>
    </row>
    <row r="30" spans="2:4" s="3" customFormat="1" ht="17.100000000000001" customHeight="1" x14ac:dyDescent="0.25">
      <c r="B30" s="44"/>
      <c r="C30" s="45"/>
      <c r="D30" s="46"/>
    </row>
    <row r="31" spans="2:4" s="3" customFormat="1" ht="17.100000000000001" customHeight="1" x14ac:dyDescent="0.25">
      <c r="B31" s="44"/>
      <c r="C31" s="45"/>
      <c r="D31" s="46"/>
    </row>
    <row r="32" spans="2:4" s="3" customFormat="1" ht="17.100000000000001" customHeight="1" x14ac:dyDescent="0.25">
      <c r="B32" s="47"/>
      <c r="C32" s="48"/>
      <c r="D32" s="49"/>
    </row>
  </sheetData>
  <mergeCells count="35">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33"/>
  <sheetViews>
    <sheetView view="pageLayout" zoomScaleNormal="100" workbookViewId="0">
      <selection activeCell="D7" sqref="D7:D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2:12" s="3" customFormat="1" ht="17.100000000000001" customHeight="1" x14ac:dyDescent="0.25">
      <c r="B2" s="177" t="s">
        <v>24</v>
      </c>
      <c r="C2" s="177"/>
      <c r="D2" s="177"/>
      <c r="E2" s="177" t="s">
        <v>28</v>
      </c>
      <c r="F2" s="177"/>
      <c r="G2" s="177"/>
      <c r="H2" s="177"/>
      <c r="I2" s="177"/>
      <c r="J2" s="177"/>
      <c r="K2" s="177"/>
      <c r="L2" s="177"/>
    </row>
    <row r="3" spans="2:12" s="3" customFormat="1" ht="17.100000000000001" customHeight="1" x14ac:dyDescent="0.25"/>
    <row r="4" spans="2:12" s="3" customFormat="1" ht="17.100000000000001" customHeight="1" x14ac:dyDescent="0.25">
      <c r="B4" s="240" t="s">
        <v>48</v>
      </c>
      <c r="C4" s="240"/>
      <c r="D4" s="240"/>
      <c r="E4" s="171" t="s">
        <v>48</v>
      </c>
      <c r="F4" s="172"/>
      <c r="G4" s="172"/>
      <c r="H4" s="172"/>
      <c r="I4" s="5" t="s">
        <v>11</v>
      </c>
      <c r="J4" s="223"/>
      <c r="K4" s="223"/>
      <c r="L4" s="223"/>
    </row>
    <row r="5" spans="2:12" s="3" customFormat="1" ht="17.100000000000001" customHeight="1" x14ac:dyDescent="0.25">
      <c r="B5" s="22"/>
      <c r="C5" s="19"/>
      <c r="D5" s="20"/>
      <c r="E5" s="6" t="s">
        <v>0</v>
      </c>
      <c r="F5" s="171" t="s">
        <v>48</v>
      </c>
      <c r="G5" s="172"/>
      <c r="H5" s="172"/>
      <c r="I5" s="172"/>
      <c r="J5" s="172"/>
      <c r="K5" s="172"/>
      <c r="L5" s="172"/>
    </row>
    <row r="6" spans="2:12" s="3" customFormat="1" ht="17.100000000000001" customHeight="1" x14ac:dyDescent="0.25">
      <c r="B6" s="262" t="s">
        <v>49</v>
      </c>
      <c r="C6" s="262"/>
      <c r="D6" s="24" t="s">
        <v>8</v>
      </c>
      <c r="E6" s="7"/>
      <c r="F6" s="7"/>
      <c r="G6" s="7"/>
    </row>
    <row r="7" spans="2:12" s="3" customFormat="1" ht="33" customHeight="1" x14ac:dyDescent="0.25">
      <c r="B7" s="274" t="s">
        <v>50</v>
      </c>
      <c r="C7" s="274"/>
      <c r="D7" s="21"/>
      <c r="E7" s="181" t="s">
        <v>65</v>
      </c>
      <c r="F7" s="181"/>
      <c r="G7" s="181"/>
      <c r="H7" s="181"/>
      <c r="I7" s="181"/>
      <c r="J7" s="181"/>
      <c r="K7" s="181"/>
      <c r="L7" s="181"/>
    </row>
    <row r="8" spans="2:12" s="3" customFormat="1" ht="33" customHeight="1" x14ac:dyDescent="0.25">
      <c r="B8" s="274" t="s">
        <v>51</v>
      </c>
      <c r="C8" s="274"/>
      <c r="D8" s="21"/>
      <c r="E8" s="263" t="s">
        <v>31</v>
      </c>
      <c r="F8" s="264"/>
      <c r="G8" s="265"/>
      <c r="H8" s="258" t="s">
        <v>29</v>
      </c>
      <c r="I8" s="258"/>
      <c r="J8" s="258"/>
      <c r="K8" s="258"/>
      <c r="L8" s="258"/>
    </row>
    <row r="9" spans="2:12" s="3" customFormat="1" ht="17.100000000000001" customHeight="1" x14ac:dyDescent="0.25">
      <c r="B9" s="273"/>
      <c r="C9" s="273"/>
      <c r="D9" s="80"/>
      <c r="E9" s="256" t="s">
        <v>66</v>
      </c>
      <c r="F9" s="256"/>
      <c r="G9" s="256"/>
      <c r="H9" s="223"/>
      <c r="I9" s="223"/>
      <c r="J9" s="223"/>
      <c r="K9" s="223"/>
      <c r="L9" s="223"/>
    </row>
    <row r="10" spans="2:12" s="3" customFormat="1" ht="17.100000000000001" customHeight="1" x14ac:dyDescent="0.25">
      <c r="B10" s="51"/>
      <c r="C10" s="51"/>
      <c r="D10" s="51"/>
      <c r="E10" s="256" t="s">
        <v>67</v>
      </c>
      <c r="F10" s="256"/>
      <c r="G10" s="256"/>
      <c r="H10" s="223"/>
      <c r="I10" s="223"/>
      <c r="J10" s="223"/>
      <c r="K10" s="223"/>
      <c r="L10" s="223"/>
    </row>
    <row r="11" spans="2:12" s="3" customFormat="1" ht="17.100000000000001" customHeight="1" x14ac:dyDescent="0.25">
      <c r="B11" s="196" t="s">
        <v>27</v>
      </c>
      <c r="C11" s="197"/>
      <c r="D11" s="197"/>
      <c r="E11" s="272"/>
      <c r="F11" s="272"/>
      <c r="G11" s="272"/>
      <c r="H11" s="269"/>
      <c r="I11" s="269"/>
      <c r="J11" s="269"/>
      <c r="K11" s="269"/>
      <c r="L11" s="269"/>
    </row>
    <row r="12" spans="2:12" s="3" customFormat="1" ht="17.100000000000001" customHeight="1" x14ac:dyDescent="0.25">
      <c r="B12" s="196"/>
      <c r="C12" s="197"/>
      <c r="D12" s="198"/>
      <c r="E12" s="18"/>
      <c r="F12" s="18"/>
      <c r="G12" s="18"/>
      <c r="H12" s="18"/>
      <c r="I12" s="18"/>
      <c r="J12" s="18"/>
      <c r="K12" s="18"/>
      <c r="L12" s="18"/>
    </row>
    <row r="13" spans="2:12" s="3" customFormat="1" ht="17.100000000000001" customHeight="1" x14ac:dyDescent="0.25">
      <c r="B13" s="196"/>
      <c r="C13" s="197"/>
      <c r="D13" s="198"/>
      <c r="E13" s="181" t="s">
        <v>35</v>
      </c>
      <c r="F13" s="181"/>
      <c r="G13" s="181"/>
      <c r="H13" s="181"/>
      <c r="I13" s="181"/>
      <c r="J13" s="181"/>
      <c r="K13" s="181"/>
      <c r="L13" s="181"/>
    </row>
    <row r="14" spans="2:12" s="3" customFormat="1" ht="17.100000000000001" customHeight="1" x14ac:dyDescent="0.25">
      <c r="B14" s="196"/>
      <c r="C14" s="197"/>
      <c r="D14" s="198"/>
      <c r="E14" s="263" t="s">
        <v>33</v>
      </c>
      <c r="F14" s="264"/>
      <c r="G14" s="265"/>
      <c r="H14" s="50" t="s">
        <v>68</v>
      </c>
      <c r="I14" s="266" t="s">
        <v>29</v>
      </c>
      <c r="J14" s="270"/>
      <c r="K14" s="270"/>
      <c r="L14" s="267"/>
    </row>
    <row r="15" spans="2:12" s="3" customFormat="1" x14ac:dyDescent="0.25">
      <c r="B15" s="196"/>
      <c r="C15" s="197"/>
      <c r="D15" s="198"/>
      <c r="E15" s="259" t="s">
        <v>66</v>
      </c>
      <c r="F15" s="260"/>
      <c r="G15" s="261"/>
      <c r="H15" s="40"/>
      <c r="I15" s="189"/>
      <c r="J15" s="271"/>
      <c r="K15" s="271"/>
      <c r="L15" s="190"/>
    </row>
    <row r="16" spans="2:12" s="3" customFormat="1" x14ac:dyDescent="0.25">
      <c r="B16" s="196"/>
      <c r="C16" s="197"/>
      <c r="D16" s="198"/>
      <c r="E16" s="268" t="s">
        <v>67</v>
      </c>
      <c r="F16" s="268"/>
      <c r="G16" s="268"/>
      <c r="H16" s="6"/>
      <c r="I16" s="223"/>
      <c r="J16" s="223"/>
      <c r="K16" s="223"/>
      <c r="L16" s="223"/>
    </row>
    <row r="17" spans="2:12" s="3" customFormat="1" x14ac:dyDescent="0.25">
      <c r="B17" s="196"/>
      <c r="C17" s="197"/>
      <c r="D17" s="197"/>
      <c r="E17" s="181" t="s">
        <v>36</v>
      </c>
      <c r="F17" s="181"/>
      <c r="G17" s="181"/>
      <c r="H17" s="181"/>
      <c r="I17" s="223"/>
      <c r="J17" s="223"/>
      <c r="K17" s="223"/>
      <c r="L17" s="223"/>
    </row>
    <row r="18" spans="2:12" s="3" customFormat="1" x14ac:dyDescent="0.25">
      <c r="B18" s="196"/>
      <c r="C18" s="197"/>
      <c r="D18" s="198"/>
    </row>
    <row r="19" spans="2:12" s="3" customFormat="1" x14ac:dyDescent="0.25">
      <c r="B19" s="196"/>
      <c r="C19" s="197"/>
      <c r="D19" s="198"/>
    </row>
    <row r="20" spans="2:12" s="3" customFormat="1" x14ac:dyDescent="0.25">
      <c r="B20" s="196"/>
      <c r="C20" s="197"/>
      <c r="D20" s="198"/>
    </row>
    <row r="21" spans="2:12" s="3" customFormat="1" x14ac:dyDescent="0.25">
      <c r="B21" s="196"/>
      <c r="C21" s="197"/>
      <c r="D21" s="198"/>
    </row>
    <row r="22" spans="2:12" s="3" customFormat="1" x14ac:dyDescent="0.25">
      <c r="B22" s="196"/>
      <c r="C22" s="197"/>
      <c r="D22" s="198"/>
    </row>
    <row r="23" spans="2:12" s="3" customFormat="1" x14ac:dyDescent="0.25">
      <c r="B23" s="196"/>
      <c r="C23" s="197"/>
      <c r="D23" s="198"/>
    </row>
    <row r="24" spans="2:12" s="3" customFormat="1" x14ac:dyDescent="0.25">
      <c r="B24" s="196"/>
      <c r="C24" s="197"/>
      <c r="D24" s="198"/>
    </row>
    <row r="25" spans="2:12" s="3" customFormat="1" x14ac:dyDescent="0.25">
      <c r="B25" s="196"/>
      <c r="C25" s="197"/>
      <c r="D25" s="198"/>
    </row>
    <row r="26" spans="2:12" s="3" customFormat="1" x14ac:dyDescent="0.25">
      <c r="B26" s="196"/>
      <c r="C26" s="197"/>
      <c r="D26" s="198"/>
    </row>
    <row r="27" spans="2:12" s="3" customFormat="1" x14ac:dyDescent="0.25">
      <c r="B27" s="196"/>
      <c r="C27" s="197"/>
      <c r="D27" s="198"/>
    </row>
    <row r="28" spans="2:12" s="3" customFormat="1" x14ac:dyDescent="0.25">
      <c r="B28" s="196"/>
      <c r="C28" s="197"/>
      <c r="D28" s="198"/>
    </row>
    <row r="29" spans="2:12" s="3" customFormat="1" x14ac:dyDescent="0.25">
      <c r="B29" s="196"/>
      <c r="C29" s="197"/>
      <c r="D29" s="198"/>
    </row>
    <row r="30" spans="2:12" s="3" customFormat="1" x14ac:dyDescent="0.25">
      <c r="B30" s="196"/>
      <c r="C30" s="197"/>
      <c r="D30" s="198"/>
    </row>
    <row r="31" spans="2:12" s="3" customFormat="1" x14ac:dyDescent="0.25">
      <c r="B31" s="196"/>
      <c r="C31" s="197"/>
      <c r="D31" s="198"/>
    </row>
    <row r="32" spans="2:12" s="3" customFormat="1" x14ac:dyDescent="0.25">
      <c r="B32" s="196"/>
      <c r="C32" s="197"/>
      <c r="D32" s="198"/>
    </row>
    <row r="33" spans="2:4" s="3" customFormat="1" x14ac:dyDescent="0.25">
      <c r="B33" s="199"/>
      <c r="C33" s="200"/>
      <c r="D33" s="201"/>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3"/>
  <sheetViews>
    <sheetView view="pageLayout" zoomScaleNormal="100" workbookViewId="0">
      <selection activeCell="E23" sqref="E23"/>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76" t="str">
        <f>Accueil!A7</f>
        <v>AO/ASSOCIATION SESAME AUTISME 44</v>
      </c>
      <c r="B1" s="176"/>
      <c r="C1" s="176"/>
      <c r="D1" s="176"/>
      <c r="E1" s="176"/>
      <c r="F1" s="176"/>
      <c r="G1" s="176"/>
      <c r="H1" s="176"/>
    </row>
    <row r="2" spans="1:8" x14ac:dyDescent="0.25">
      <c r="A2" s="177" t="s">
        <v>28</v>
      </c>
      <c r="B2" s="177"/>
      <c r="C2" s="177"/>
      <c r="D2" s="177"/>
      <c r="E2" s="177"/>
      <c r="F2" s="177"/>
      <c r="G2" s="177"/>
      <c r="H2" s="177"/>
    </row>
    <row r="3" spans="1:8" x14ac:dyDescent="0.25">
      <c r="A3" s="55"/>
      <c r="B3" s="55"/>
      <c r="C3" s="55"/>
      <c r="D3" s="55"/>
      <c r="E3" s="55"/>
      <c r="F3" s="55"/>
      <c r="G3" s="55"/>
      <c r="H3" s="55"/>
    </row>
    <row r="4" spans="1:8" x14ac:dyDescent="0.25">
      <c r="A4" s="171" t="s">
        <v>100</v>
      </c>
      <c r="B4" s="172"/>
      <c r="C4" s="172"/>
      <c r="D4" s="172"/>
      <c r="E4" s="56" t="s">
        <v>11</v>
      </c>
      <c r="F4" s="223"/>
      <c r="G4" s="223"/>
      <c r="H4" s="223"/>
    </row>
    <row r="5" spans="1:8" x14ac:dyDescent="0.25">
      <c r="A5" s="6" t="s">
        <v>0</v>
      </c>
      <c r="B5" s="171" t="s">
        <v>100</v>
      </c>
      <c r="C5" s="172"/>
      <c r="D5" s="172"/>
      <c r="E5" s="172"/>
      <c r="F5" s="172"/>
      <c r="G5" s="172"/>
      <c r="H5" s="172"/>
    </row>
    <row r="6" spans="1:8" x14ac:dyDescent="0.25">
      <c r="A6" s="57"/>
      <c r="B6" s="57"/>
      <c r="C6" s="57"/>
      <c r="D6" s="55"/>
      <c r="E6" s="55"/>
      <c r="F6" s="55"/>
      <c r="G6" s="55"/>
      <c r="H6" s="55"/>
    </row>
    <row r="7" spans="1:8" x14ac:dyDescent="0.25">
      <c r="A7" s="276" t="s">
        <v>73</v>
      </c>
      <c r="B7" s="277"/>
      <c r="C7" s="277"/>
      <c r="D7" s="277"/>
      <c r="E7" s="277"/>
      <c r="F7" s="277"/>
      <c r="G7" s="277"/>
      <c r="H7" s="277"/>
    </row>
    <row r="8" spans="1:8" x14ac:dyDescent="0.25">
      <c r="A8" s="263" t="s">
        <v>101</v>
      </c>
      <c r="B8" s="264"/>
      <c r="C8" s="265"/>
      <c r="D8" s="266" t="s">
        <v>29</v>
      </c>
      <c r="E8" s="267"/>
      <c r="F8" s="258" t="s">
        <v>30</v>
      </c>
      <c r="G8" s="258"/>
      <c r="H8" s="38" t="s">
        <v>106</v>
      </c>
    </row>
    <row r="9" spans="1:8" x14ac:dyDescent="0.25">
      <c r="A9" s="259" t="s">
        <v>102</v>
      </c>
      <c r="B9" s="260"/>
      <c r="C9" s="261"/>
      <c r="D9" s="189"/>
      <c r="E9" s="190"/>
      <c r="F9" s="223"/>
      <c r="G9" s="223"/>
      <c r="H9" s="56"/>
    </row>
    <row r="10" spans="1:8" x14ac:dyDescent="0.25">
      <c r="A10" s="256" t="s">
        <v>103</v>
      </c>
      <c r="B10" s="256"/>
      <c r="C10" s="256"/>
      <c r="D10" s="189"/>
      <c r="E10" s="190"/>
      <c r="F10" s="223"/>
      <c r="G10" s="223"/>
      <c r="H10" s="56"/>
    </row>
    <row r="11" spans="1:8" x14ac:dyDescent="0.25">
      <c r="A11" s="55"/>
      <c r="B11" s="55"/>
      <c r="C11" s="55"/>
      <c r="D11" s="55"/>
      <c r="E11" s="55"/>
      <c r="F11" s="55"/>
      <c r="G11" s="55"/>
      <c r="H11" s="55"/>
    </row>
    <row r="12" spans="1:8" ht="15" customHeight="1" x14ac:dyDescent="0.25">
      <c r="A12" s="275" t="s">
        <v>104</v>
      </c>
      <c r="B12" s="275"/>
      <c r="C12" s="275"/>
      <c r="D12" s="275"/>
      <c r="E12" s="275"/>
      <c r="F12" s="275"/>
      <c r="G12" s="275"/>
      <c r="H12" s="55"/>
    </row>
    <row r="13" spans="1:8" x14ac:dyDescent="0.25">
      <c r="A13" s="275"/>
      <c r="B13" s="275"/>
      <c r="C13" s="275"/>
      <c r="D13" s="275"/>
      <c r="E13" s="275"/>
      <c r="F13" s="275"/>
      <c r="G13" s="275"/>
      <c r="H13" s="55"/>
    </row>
    <row r="14" spans="1:8" x14ac:dyDescent="0.25">
      <c r="A14" s="275" t="s">
        <v>105</v>
      </c>
      <c r="B14" s="275"/>
      <c r="C14" s="275"/>
      <c r="D14" s="275"/>
      <c r="E14" s="275"/>
      <c r="F14" s="275"/>
      <c r="G14" s="275"/>
      <c r="H14" s="55"/>
    </row>
    <row r="15" spans="1:8" x14ac:dyDescent="0.25">
      <c r="A15" s="77"/>
      <c r="B15" s="77"/>
      <c r="C15" s="77"/>
      <c r="D15" s="77"/>
      <c r="E15" s="77"/>
      <c r="F15" s="77"/>
      <c r="G15" s="77"/>
      <c r="H15" s="55"/>
    </row>
    <row r="16" spans="1:8" x14ac:dyDescent="0.25">
      <c r="A16" s="77"/>
      <c r="B16" s="77"/>
      <c r="C16" s="77"/>
      <c r="D16" s="77"/>
      <c r="E16" s="77"/>
      <c r="F16" s="77"/>
      <c r="G16" s="77"/>
      <c r="H16" s="55"/>
    </row>
    <row r="17" spans="1:8" x14ac:dyDescent="0.25">
      <c r="A17" s="77"/>
      <c r="B17" s="77"/>
      <c r="C17" s="77"/>
      <c r="D17" s="77"/>
      <c r="E17" s="77"/>
      <c r="F17" s="77"/>
      <c r="G17" s="77"/>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sheetData>
  <mergeCells count="17">
    <mergeCell ref="A7:H7"/>
    <mergeCell ref="A1:H1"/>
    <mergeCell ref="A2:H2"/>
    <mergeCell ref="A4:D4"/>
    <mergeCell ref="F4:H4"/>
    <mergeCell ref="B5:H5"/>
    <mergeCell ref="A8:C8"/>
    <mergeCell ref="D8:E8"/>
    <mergeCell ref="F8:G8"/>
    <mergeCell ref="A9:C9"/>
    <mergeCell ref="D9:E9"/>
    <mergeCell ref="F9:G9"/>
    <mergeCell ref="A12:G13"/>
    <mergeCell ref="A14:G14"/>
    <mergeCell ref="A10:C10"/>
    <mergeCell ref="D10:E10"/>
    <mergeCell ref="F10:G10"/>
  </mergeCells>
  <pageMargins left="0.43307086614173229" right="0.23622047244094488"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6"/>
  <sheetViews>
    <sheetView view="pageLayout" zoomScaleNormal="100" workbookViewId="0">
      <selection activeCell="D21" sqref="D21"/>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76" t="str">
        <f>Accueil!A7</f>
        <v>AO/ASSOCIATION SESAME AUTISME 44</v>
      </c>
      <c r="B1" s="176"/>
      <c r="C1" s="176"/>
      <c r="D1" s="176"/>
      <c r="E1" s="176"/>
      <c r="F1" s="176"/>
      <c r="G1" s="176"/>
      <c r="H1" s="176"/>
    </row>
    <row r="2" spans="1:8" x14ac:dyDescent="0.25">
      <c r="A2" s="177" t="s">
        <v>28</v>
      </c>
      <c r="B2" s="177"/>
      <c r="C2" s="177"/>
      <c r="D2" s="177"/>
      <c r="E2" s="177"/>
      <c r="F2" s="177"/>
      <c r="G2" s="177"/>
      <c r="H2" s="177"/>
    </row>
    <row r="3" spans="1:8" x14ac:dyDescent="0.25">
      <c r="A3" s="3"/>
      <c r="B3" s="3"/>
      <c r="C3" s="3"/>
      <c r="D3" s="3"/>
      <c r="E3" s="3"/>
      <c r="F3" s="3"/>
      <c r="G3" s="3"/>
      <c r="H3" s="3"/>
    </row>
    <row r="4" spans="1:8" x14ac:dyDescent="0.25">
      <c r="A4" s="171" t="s">
        <v>69</v>
      </c>
      <c r="B4" s="172"/>
      <c r="C4" s="172"/>
      <c r="D4" s="172"/>
      <c r="E4" s="5" t="s">
        <v>11</v>
      </c>
      <c r="F4" s="223"/>
      <c r="G4" s="223"/>
      <c r="H4" s="223"/>
    </row>
    <row r="5" spans="1:8" x14ac:dyDescent="0.25">
      <c r="A5" s="6" t="s">
        <v>0</v>
      </c>
      <c r="B5" s="171" t="s">
        <v>69</v>
      </c>
      <c r="C5" s="172"/>
      <c r="D5" s="172"/>
      <c r="E5" s="172"/>
      <c r="F5" s="172"/>
      <c r="G5" s="172"/>
      <c r="H5" s="172"/>
    </row>
    <row r="6" spans="1:8" x14ac:dyDescent="0.25">
      <c r="A6" s="7"/>
      <c r="B6" s="7"/>
      <c r="C6" s="7"/>
      <c r="D6" s="3"/>
      <c r="E6" s="3"/>
      <c r="F6" s="3"/>
      <c r="G6" s="3"/>
      <c r="H6" s="3"/>
    </row>
    <row r="7" spans="1:8" x14ac:dyDescent="0.25">
      <c r="A7" s="181" t="s">
        <v>73</v>
      </c>
      <c r="B7" s="181"/>
      <c r="C7" s="181"/>
      <c r="D7" s="181"/>
      <c r="E7" s="181"/>
      <c r="F7" s="181"/>
      <c r="G7" s="181"/>
      <c r="H7" s="8"/>
    </row>
    <row r="8" spans="1:8" x14ac:dyDescent="0.25">
      <c r="A8" s="263" t="s">
        <v>74</v>
      </c>
      <c r="B8" s="264"/>
      <c r="C8" s="265"/>
      <c r="D8" s="266" t="s">
        <v>29</v>
      </c>
      <c r="E8" s="267"/>
      <c r="F8" s="266" t="s">
        <v>30</v>
      </c>
      <c r="G8" s="267"/>
      <c r="H8" s="10"/>
    </row>
    <row r="9" spans="1:8" x14ac:dyDescent="0.25">
      <c r="A9" s="259" t="s">
        <v>75</v>
      </c>
      <c r="B9" s="260"/>
      <c r="C9" s="261"/>
      <c r="D9" s="189"/>
      <c r="E9" s="190"/>
      <c r="F9" s="189"/>
      <c r="G9" s="190"/>
      <c r="H9" s="3"/>
    </row>
    <row r="10" spans="1:8" x14ac:dyDescent="0.25">
      <c r="A10" s="256" t="s">
        <v>76</v>
      </c>
      <c r="B10" s="256"/>
      <c r="C10" s="256"/>
      <c r="D10" s="189"/>
      <c r="E10" s="190"/>
      <c r="F10" s="189"/>
      <c r="G10" s="190"/>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t="s">
        <v>70</v>
      </c>
      <c r="B13" s="3"/>
      <c r="C13" s="3"/>
      <c r="D13" s="3"/>
      <c r="E13" s="3"/>
      <c r="F13" s="3"/>
      <c r="G13" s="3"/>
      <c r="H13" s="3"/>
    </row>
    <row r="14" spans="1:8" x14ac:dyDescent="0.25">
      <c r="A14" s="3" t="s">
        <v>71</v>
      </c>
      <c r="B14" s="3"/>
      <c r="C14" s="3"/>
      <c r="D14" s="3"/>
      <c r="E14" s="3"/>
      <c r="F14" s="3"/>
      <c r="G14" s="3"/>
      <c r="H14" s="3"/>
    </row>
    <row r="15" spans="1:8" x14ac:dyDescent="0.25">
      <c r="A15" s="55" t="s">
        <v>72</v>
      </c>
      <c r="B15" s="55"/>
      <c r="C15" s="55"/>
      <c r="D15" s="55"/>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sheetData>
  <mergeCells count="15">
    <mergeCell ref="A7:G7"/>
    <mergeCell ref="A1:H1"/>
    <mergeCell ref="A2:H2"/>
    <mergeCell ref="A4:D4"/>
    <mergeCell ref="F4:H4"/>
    <mergeCell ref="B5:H5"/>
    <mergeCell ref="A10:C10"/>
    <mergeCell ref="D10:E10"/>
    <mergeCell ref="F10:G10"/>
    <mergeCell ref="A8:C8"/>
    <mergeCell ref="D8:E8"/>
    <mergeCell ref="F8:G8"/>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H32"/>
  <sheetViews>
    <sheetView showGridLines="0" view="pageLayout" zoomScaleNormal="100" workbookViewId="0">
      <selection activeCell="C10" sqref="C10"/>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13.28515625" style="3" bestFit="1" customWidth="1"/>
    <col min="6" max="6" width="11.140625" style="3" bestFit="1" customWidth="1"/>
    <col min="7" max="8" width="50.28515625" style="3" customWidth="1"/>
    <col min="9" max="16384" width="11.42578125" style="3"/>
  </cols>
  <sheetData>
    <row r="1" spans="1:8" ht="17.100000000000001" customHeight="1" x14ac:dyDescent="0.25">
      <c r="B1" s="176" t="str">
        <f>Accueil!A7</f>
        <v>AO/ASSOCIATION SESAME AUTISME 44</v>
      </c>
      <c r="C1" s="176"/>
      <c r="D1" s="176"/>
      <c r="E1" s="176" t="str">
        <f>Accueil!A7</f>
        <v>AO/ASSOCIATION SESAME AUTISME 44</v>
      </c>
      <c r="F1" s="176"/>
      <c r="G1" s="176"/>
      <c r="H1" s="176"/>
    </row>
    <row r="2" spans="1:8" ht="17.100000000000001" customHeight="1" x14ac:dyDescent="0.25">
      <c r="B2" s="177" t="s">
        <v>24</v>
      </c>
      <c r="C2" s="177"/>
      <c r="D2" s="177"/>
      <c r="E2" s="177" t="s">
        <v>28</v>
      </c>
      <c r="F2" s="177"/>
      <c r="G2" s="177"/>
      <c r="H2" s="177"/>
    </row>
    <row r="3" spans="1:8" ht="17.100000000000001" customHeight="1" thickBot="1" x14ac:dyDescent="0.3"/>
    <row r="4" spans="1:8" ht="17.100000000000001" customHeight="1" thickBot="1" x14ac:dyDescent="0.3">
      <c r="A4" s="54">
        <v>1</v>
      </c>
      <c r="B4" s="4" t="str">
        <f>"MATERIEL N°" &amp;$A$4</f>
        <v>MATERIEL N°1</v>
      </c>
      <c r="C4" s="5" t="s">
        <v>11</v>
      </c>
      <c r="D4" s="56"/>
      <c r="E4" s="75" t="str">
        <f>"MATERIEL N°" &amp;$A$4</f>
        <v>MATERIEL N°1</v>
      </c>
      <c r="F4" s="56" t="s">
        <v>11</v>
      </c>
      <c r="G4" s="185"/>
      <c r="H4" s="186"/>
    </row>
    <row r="5" spans="1:8" ht="17.100000000000001" customHeight="1" x14ac:dyDescent="0.25">
      <c r="B5" s="5" t="s">
        <v>0</v>
      </c>
      <c r="C5" s="178" t="s">
        <v>2</v>
      </c>
      <c r="D5" s="178"/>
      <c r="E5" s="63" t="s">
        <v>0</v>
      </c>
      <c r="F5" s="171" t="str">
        <f>C5</f>
        <v>IMPRIMANTE LOCALE A4 N&amp;B</v>
      </c>
      <c r="G5" s="172"/>
      <c r="H5" s="172"/>
    </row>
    <row r="6" spans="1:8" ht="17.100000000000001" customHeight="1" x14ac:dyDescent="0.25">
      <c r="B6" s="5" t="s">
        <v>1</v>
      </c>
      <c r="C6" s="189">
        <v>2</v>
      </c>
      <c r="D6" s="190"/>
      <c r="E6" s="7"/>
      <c r="F6" s="7"/>
      <c r="G6" s="7"/>
    </row>
    <row r="7" spans="1:8" ht="17.100000000000001" customHeight="1" x14ac:dyDescent="0.25">
      <c r="E7" s="182" t="s">
        <v>95</v>
      </c>
      <c r="F7" s="183"/>
      <c r="G7" s="183"/>
      <c r="H7" s="184"/>
    </row>
    <row r="8" spans="1:8" ht="17.100000000000001" customHeight="1" x14ac:dyDescent="0.25">
      <c r="B8" s="16" t="s">
        <v>9</v>
      </c>
      <c r="C8" s="9" t="s">
        <v>7</v>
      </c>
      <c r="D8" s="9" t="s">
        <v>8</v>
      </c>
      <c r="E8" s="187" t="s">
        <v>31</v>
      </c>
      <c r="F8" s="188"/>
      <c r="G8" s="61" t="s">
        <v>173</v>
      </c>
      <c r="H8" s="61" t="str">
        <f>Accueil!$C$13</f>
        <v>Crédit Bail 20 Trimestres</v>
      </c>
    </row>
    <row r="9" spans="1:8" ht="17.100000000000001" customHeight="1" x14ac:dyDescent="0.25">
      <c r="B9" s="5" t="s">
        <v>3</v>
      </c>
      <c r="C9" s="1" t="s">
        <v>177</v>
      </c>
      <c r="D9" s="1"/>
      <c r="E9" s="168" t="str">
        <f>"Matériel n°" &amp;$A$4</f>
        <v>Matériel n°1</v>
      </c>
      <c r="F9" s="170"/>
      <c r="G9" s="104"/>
      <c r="H9" s="104"/>
    </row>
    <row r="10" spans="1:8" ht="17.100000000000001" customHeight="1" x14ac:dyDescent="0.25">
      <c r="B10" s="5" t="s">
        <v>20</v>
      </c>
      <c r="C10" s="1">
        <v>256</v>
      </c>
      <c r="D10" s="1"/>
      <c r="E10" s="2"/>
      <c r="F10" s="2"/>
      <c r="G10" s="2"/>
      <c r="H10" s="2"/>
    </row>
    <row r="11" spans="1:8" ht="17.100000000000001" customHeight="1" x14ac:dyDescent="0.25">
      <c r="B11" s="5" t="s">
        <v>23</v>
      </c>
      <c r="C11" s="1">
        <v>250</v>
      </c>
      <c r="D11" s="65"/>
      <c r="E11" s="181" t="s">
        <v>96</v>
      </c>
      <c r="F11" s="181"/>
      <c r="G11" s="181"/>
      <c r="H11" s="181"/>
    </row>
    <row r="12" spans="1:8" ht="17.100000000000001" customHeight="1" x14ac:dyDescent="0.25">
      <c r="B12" s="5" t="s">
        <v>4</v>
      </c>
      <c r="C12" s="1">
        <v>50</v>
      </c>
      <c r="D12" s="65"/>
      <c r="E12" s="61" t="s">
        <v>33</v>
      </c>
      <c r="F12" s="61" t="s">
        <v>34</v>
      </c>
      <c r="G12" s="61" t="s">
        <v>173</v>
      </c>
      <c r="H12" s="61" t="str">
        <f>Accueil!$C$13</f>
        <v>Crédit Bail 20 Trimestres</v>
      </c>
    </row>
    <row r="13" spans="1:8" ht="17.100000000000001" customHeight="1" x14ac:dyDescent="0.25">
      <c r="B13" s="5" t="s">
        <v>5</v>
      </c>
      <c r="C13" s="1">
        <v>300</v>
      </c>
      <c r="D13" s="65"/>
      <c r="E13" s="101" t="str">
        <f>"Matériel n°" &amp;$A$4</f>
        <v>Matériel n°1</v>
      </c>
      <c r="F13" s="104">
        <f>C6</f>
        <v>2</v>
      </c>
      <c r="G13" s="104"/>
      <c r="H13" s="104"/>
    </row>
    <row r="14" spans="1:8" ht="17.100000000000001" customHeight="1" x14ac:dyDescent="0.25">
      <c r="E14" s="181" t="s">
        <v>36</v>
      </c>
      <c r="F14" s="181"/>
      <c r="G14" s="102"/>
      <c r="H14" s="59"/>
    </row>
    <row r="15" spans="1:8" ht="17.100000000000001" customHeight="1" x14ac:dyDescent="0.25">
      <c r="B15" s="16" t="s">
        <v>6</v>
      </c>
      <c r="C15" s="9" t="s">
        <v>12</v>
      </c>
      <c r="D15" s="66" t="s">
        <v>8</v>
      </c>
      <c r="E15" s="181" t="str">
        <f>IF(Accueil!$C$12="Oui","SOMME DES LOYERS LOA 20 T","-")</f>
        <v>SOMME DES LOYERS LOA 20 T</v>
      </c>
      <c r="F15" s="181"/>
      <c r="G15" s="62"/>
      <c r="H15" s="101"/>
    </row>
    <row r="16" spans="1:8" ht="17.100000000000001" customHeight="1" x14ac:dyDescent="0.25">
      <c r="B16" s="202" t="s">
        <v>99</v>
      </c>
      <c r="C16" s="204" t="s">
        <v>13</v>
      </c>
      <c r="D16" s="204"/>
    </row>
    <row r="17" spans="1:4" ht="17.100000000000001" customHeight="1" x14ac:dyDescent="0.25">
      <c r="B17" s="203"/>
      <c r="C17" s="205"/>
      <c r="D17" s="205"/>
    </row>
    <row r="18" spans="1:4" ht="17.100000000000001" customHeight="1" x14ac:dyDescent="0.25">
      <c r="B18" s="202" t="s">
        <v>155</v>
      </c>
      <c r="C18" s="204" t="s">
        <v>13</v>
      </c>
      <c r="D18" s="204"/>
    </row>
    <row r="19" spans="1:4" ht="17.100000000000001" customHeight="1" x14ac:dyDescent="0.25">
      <c r="B19" s="203"/>
      <c r="C19" s="205"/>
      <c r="D19" s="205"/>
    </row>
    <row r="20" spans="1:4" ht="17.100000000000001" customHeight="1" x14ac:dyDescent="0.25"/>
    <row r="21" spans="1:4" ht="17.100000000000001" customHeight="1" x14ac:dyDescent="0.25">
      <c r="B21" s="16" t="s">
        <v>10</v>
      </c>
      <c r="C21" s="9" t="s">
        <v>7</v>
      </c>
      <c r="D21" s="9" t="s">
        <v>8</v>
      </c>
    </row>
    <row r="22" spans="1:4" ht="17.100000000000001" customHeight="1" x14ac:dyDescent="0.25">
      <c r="A22" s="191" t="s">
        <v>14</v>
      </c>
      <c r="B22" s="5" t="s">
        <v>23</v>
      </c>
      <c r="C22" s="1">
        <v>250</v>
      </c>
      <c r="D22" s="1"/>
    </row>
    <row r="23" spans="1:4" ht="17.100000000000001" customHeight="1" x14ac:dyDescent="0.25">
      <c r="A23" s="192"/>
      <c r="B23" s="11" t="s">
        <v>15</v>
      </c>
      <c r="C23" s="1">
        <v>250</v>
      </c>
      <c r="D23" s="1"/>
    </row>
    <row r="24" spans="1:4" ht="17.100000000000001" customHeight="1" x14ac:dyDescent="0.25"/>
    <row r="25" spans="1:4" ht="17.100000000000001" customHeight="1" x14ac:dyDescent="0.25">
      <c r="B25" s="193" t="s">
        <v>26</v>
      </c>
      <c r="C25" s="194"/>
      <c r="D25" s="195"/>
    </row>
    <row r="26" spans="1:4" ht="17.100000000000001" customHeight="1" x14ac:dyDescent="0.25">
      <c r="B26" s="196"/>
      <c r="C26" s="197"/>
      <c r="D26" s="198"/>
    </row>
    <row r="27" spans="1:4" ht="17.100000000000001" customHeight="1" x14ac:dyDescent="0.25">
      <c r="B27" s="196"/>
      <c r="C27" s="197"/>
      <c r="D27" s="198"/>
    </row>
    <row r="28" spans="1:4" ht="17.100000000000001" customHeight="1" x14ac:dyDescent="0.25">
      <c r="B28" s="196"/>
      <c r="C28" s="197"/>
      <c r="D28" s="198"/>
    </row>
    <row r="29" spans="1:4" ht="17.100000000000001" customHeight="1" x14ac:dyDescent="0.25">
      <c r="B29" s="196"/>
      <c r="C29" s="197"/>
      <c r="D29" s="198"/>
    </row>
    <row r="30" spans="1:4" ht="17.100000000000001" customHeight="1" x14ac:dyDescent="0.25">
      <c r="B30" s="196"/>
      <c r="C30" s="197"/>
      <c r="D30" s="198"/>
    </row>
    <row r="31" spans="1:4" ht="17.100000000000001" customHeight="1" x14ac:dyDescent="0.25">
      <c r="B31" s="196"/>
      <c r="C31" s="197"/>
      <c r="D31" s="198"/>
    </row>
    <row r="32" spans="1:4" ht="17.100000000000001" customHeight="1" x14ac:dyDescent="0.25">
      <c r="B32" s="199"/>
      <c r="C32" s="200"/>
      <c r="D32" s="201"/>
    </row>
  </sheetData>
  <mergeCells count="22">
    <mergeCell ref="C5:D5"/>
    <mergeCell ref="C6:D6"/>
    <mergeCell ref="A22:A23"/>
    <mergeCell ref="B25:D32"/>
    <mergeCell ref="B1:D1"/>
    <mergeCell ref="B2:D2"/>
    <mergeCell ref="B16:B17"/>
    <mergeCell ref="C16:C17"/>
    <mergeCell ref="B18:B19"/>
    <mergeCell ref="C18:C19"/>
    <mergeCell ref="D16:D17"/>
    <mergeCell ref="D18:D19"/>
    <mergeCell ref="E15:F15"/>
    <mergeCell ref="E7:H7"/>
    <mergeCell ref="E1:H1"/>
    <mergeCell ref="E2:H2"/>
    <mergeCell ref="G4:H4"/>
    <mergeCell ref="F5:H5"/>
    <mergeCell ref="E11:H11"/>
    <mergeCell ref="E14:F14"/>
    <mergeCell ref="E8:F8"/>
    <mergeCell ref="E9:F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35"/>
  <sheetViews>
    <sheetView view="pageLayout" zoomScaleNormal="100" workbookViewId="0">
      <selection activeCell="B18" sqref="B18"/>
    </sheetView>
  </sheetViews>
  <sheetFormatPr baseColWidth="10" defaultRowHeight="15" x14ac:dyDescent="0.25"/>
  <cols>
    <col min="1" max="1" width="4.85546875" bestFit="1" customWidth="1"/>
    <col min="2" max="2" width="101.85546875" customWidth="1"/>
    <col min="3" max="3" width="7" customWidth="1"/>
    <col min="4" max="4" width="7.28515625" customWidth="1"/>
    <col min="5" max="5" width="15.28515625" bestFit="1" customWidth="1"/>
  </cols>
  <sheetData>
    <row r="1" spans="1:5" ht="15.75" x14ac:dyDescent="0.25">
      <c r="A1" s="176" t="str">
        <f>Accueil!A7</f>
        <v>AO/ASSOCIATION SESAME AUTISME 44</v>
      </c>
      <c r="B1" s="176"/>
      <c r="C1" s="176"/>
      <c r="D1" s="176"/>
      <c r="E1" s="176"/>
    </row>
    <row r="2" spans="1:5" x14ac:dyDescent="0.25">
      <c r="A2" s="177" t="s">
        <v>146</v>
      </c>
      <c r="B2" s="177"/>
      <c r="C2" s="177"/>
      <c r="D2" s="177"/>
      <c r="E2" s="177"/>
    </row>
    <row r="3" spans="1:5" ht="15.75" thickBot="1" x14ac:dyDescent="0.3"/>
    <row r="4" spans="1:5" ht="16.5" thickBot="1" x14ac:dyDescent="0.3">
      <c r="A4" s="81"/>
      <c r="B4" s="83" t="s">
        <v>129</v>
      </c>
      <c r="C4" s="84" t="s">
        <v>130</v>
      </c>
      <c r="D4" s="84" t="s">
        <v>131</v>
      </c>
      <c r="E4" s="84" t="s">
        <v>132</v>
      </c>
    </row>
    <row r="5" spans="1:5" ht="15.75" x14ac:dyDescent="0.25">
      <c r="A5" s="88" t="s">
        <v>133</v>
      </c>
      <c r="B5" s="96" t="s">
        <v>147</v>
      </c>
      <c r="C5" s="94"/>
      <c r="D5" s="94"/>
      <c r="E5" s="95"/>
    </row>
    <row r="6" spans="1:5" ht="31.5" x14ac:dyDescent="0.25">
      <c r="A6" s="89" t="s">
        <v>134</v>
      </c>
      <c r="B6" s="97" t="s">
        <v>148</v>
      </c>
      <c r="C6" s="85"/>
      <c r="D6" s="82"/>
      <c r="E6" s="87"/>
    </row>
    <row r="7" spans="1:5" ht="63" x14ac:dyDescent="0.25">
      <c r="A7" s="89" t="s">
        <v>135</v>
      </c>
      <c r="B7" s="97" t="s">
        <v>149</v>
      </c>
      <c r="C7" s="85"/>
      <c r="D7" s="82"/>
      <c r="E7" s="82"/>
    </row>
    <row r="8" spans="1:5" ht="31.5" x14ac:dyDescent="0.25">
      <c r="A8" s="89" t="s">
        <v>136</v>
      </c>
      <c r="B8" s="97" t="s">
        <v>150</v>
      </c>
      <c r="C8" s="85"/>
      <c r="D8" s="82"/>
      <c r="E8" s="82"/>
    </row>
    <row r="9" spans="1:5" ht="47.25" x14ac:dyDescent="0.25">
      <c r="A9" s="89" t="s">
        <v>137</v>
      </c>
      <c r="B9" s="97" t="s">
        <v>139</v>
      </c>
      <c r="C9" s="85"/>
      <c r="D9" s="82"/>
      <c r="E9" s="82"/>
    </row>
    <row r="10" spans="1:5" ht="31.5" x14ac:dyDescent="0.25">
      <c r="A10" s="89" t="s">
        <v>138</v>
      </c>
      <c r="B10" s="97" t="s">
        <v>141</v>
      </c>
      <c r="C10" s="85"/>
      <c r="D10" s="82"/>
      <c r="E10" s="82"/>
    </row>
    <row r="11" spans="1:5" ht="47.25" x14ac:dyDescent="0.25">
      <c r="A11" s="89" t="s">
        <v>140</v>
      </c>
      <c r="B11" s="97" t="s">
        <v>143</v>
      </c>
      <c r="C11" s="85"/>
      <c r="D11" s="82"/>
      <c r="E11" s="82"/>
    </row>
    <row r="12" spans="1:5" ht="63" x14ac:dyDescent="0.25">
      <c r="A12" s="89" t="s">
        <v>142</v>
      </c>
      <c r="B12" s="97" t="s">
        <v>145</v>
      </c>
      <c r="C12" s="85"/>
      <c r="D12" s="82"/>
      <c r="E12" s="82"/>
    </row>
    <row r="13" spans="1:5" ht="30" x14ac:dyDescent="0.25">
      <c r="A13" s="92" t="s">
        <v>144</v>
      </c>
      <c r="B13" s="98" t="s">
        <v>151</v>
      </c>
      <c r="C13" s="93"/>
      <c r="D13" s="93"/>
      <c r="E13" s="93" t="s">
        <v>153</v>
      </c>
    </row>
    <row r="14" spans="1:5" ht="30.75" thickBot="1" x14ac:dyDescent="0.3">
      <c r="A14" s="90" t="s">
        <v>152</v>
      </c>
      <c r="B14" s="99" t="s">
        <v>154</v>
      </c>
      <c r="C14" s="86"/>
      <c r="D14" s="86"/>
      <c r="E14" s="86" t="s">
        <v>153</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55"/>
      <c r="B19" s="55"/>
      <c r="C19" s="55"/>
      <c r="D19" s="55"/>
      <c r="E19" s="55"/>
    </row>
    <row r="20" spans="1:5" x14ac:dyDescent="0.25">
      <c r="A20" s="55"/>
      <c r="B20" s="55"/>
      <c r="C20" s="55"/>
      <c r="D20" s="55"/>
      <c r="E20" s="55"/>
    </row>
    <row r="21" spans="1:5" x14ac:dyDescent="0.25">
      <c r="A21" s="55"/>
      <c r="B21" s="55"/>
      <c r="C21" s="55"/>
      <c r="D21" s="55"/>
      <c r="E21" s="55"/>
    </row>
    <row r="22" spans="1:5" x14ac:dyDescent="0.25">
      <c r="A22" s="55"/>
      <c r="B22" s="55"/>
      <c r="C22" s="55"/>
      <c r="D22" s="55"/>
      <c r="E22" s="55"/>
    </row>
    <row r="23" spans="1:5" x14ac:dyDescent="0.25">
      <c r="A23" s="55"/>
      <c r="B23" s="55"/>
      <c r="C23" s="55"/>
      <c r="D23" s="55"/>
      <c r="E23" s="55"/>
    </row>
    <row r="24" spans="1:5" x14ac:dyDescent="0.25">
      <c r="A24" s="55"/>
      <c r="B24" s="55"/>
      <c r="C24" s="55"/>
      <c r="D24" s="55"/>
      <c r="E24" s="55"/>
    </row>
    <row r="25" spans="1:5" x14ac:dyDescent="0.25">
      <c r="A25" s="55"/>
      <c r="B25" s="55"/>
      <c r="C25" s="55"/>
      <c r="D25" s="55"/>
      <c r="E25" s="55"/>
    </row>
    <row r="26" spans="1:5" x14ac:dyDescent="0.25">
      <c r="A26" s="55"/>
      <c r="B26" s="55"/>
      <c r="C26" s="55"/>
      <c r="D26" s="55"/>
      <c r="E26" s="55"/>
    </row>
    <row r="27" spans="1:5" x14ac:dyDescent="0.25">
      <c r="A27" s="55"/>
      <c r="B27" s="55"/>
      <c r="C27" s="55"/>
      <c r="D27" s="55"/>
      <c r="E27" s="55"/>
    </row>
    <row r="28" spans="1:5" x14ac:dyDescent="0.25">
      <c r="A28" s="55"/>
      <c r="B28" s="55"/>
      <c r="C28" s="55"/>
      <c r="D28" s="55"/>
      <c r="E28" s="55"/>
    </row>
    <row r="29" spans="1:5" x14ac:dyDescent="0.25">
      <c r="A29" s="55"/>
      <c r="B29" s="55"/>
      <c r="C29" s="55"/>
      <c r="D29" s="55"/>
      <c r="E29" s="55"/>
    </row>
    <row r="30" spans="1:5" x14ac:dyDescent="0.25">
      <c r="A30" s="55"/>
      <c r="B30" s="55"/>
      <c r="C30" s="55"/>
      <c r="D30" s="55"/>
      <c r="E30" s="55"/>
    </row>
    <row r="31" spans="1:5" x14ac:dyDescent="0.25">
      <c r="A31" s="55"/>
      <c r="B31" s="55"/>
      <c r="C31" s="55"/>
      <c r="D31" s="55"/>
      <c r="E31" s="55"/>
    </row>
    <row r="32" spans="1:5" x14ac:dyDescent="0.25">
      <c r="A32" s="55"/>
      <c r="B32" s="55"/>
      <c r="C32" s="55"/>
      <c r="D32" s="55"/>
      <c r="E32" s="55"/>
    </row>
    <row r="33" spans="1:5" x14ac:dyDescent="0.25">
      <c r="A33" s="55"/>
      <c r="B33" s="55"/>
      <c r="C33" s="55"/>
      <c r="D33" s="55"/>
      <c r="E33" s="55"/>
    </row>
    <row r="34" spans="1:5" x14ac:dyDescent="0.25">
      <c r="A34" s="55"/>
      <c r="B34" s="55"/>
      <c r="C34" s="55"/>
      <c r="D34" s="55"/>
      <c r="E34" s="55"/>
    </row>
    <row r="35" spans="1:5" x14ac:dyDescent="0.25">
      <c r="A35" s="55"/>
      <c r="B35" s="55"/>
      <c r="C35" s="55"/>
      <c r="D35" s="55"/>
      <c r="E35" s="55"/>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sheetPr>
  <dimension ref="A1:H32"/>
  <sheetViews>
    <sheetView view="pageLayout" zoomScaleNormal="100" workbookViewId="0">
      <selection activeCell="C11" sqref="C11"/>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4.7109375" style="55" customWidth="1"/>
    <col min="6" max="6" width="11.140625" style="55" bestFit="1" customWidth="1"/>
    <col min="7" max="8" width="50.28515625" style="55" customWidth="1"/>
  </cols>
  <sheetData>
    <row r="1" spans="1:8" s="3" customFormat="1" ht="17.100000000000001" customHeight="1" x14ac:dyDescent="0.25">
      <c r="B1" s="176" t="str">
        <f>Accueil!A7</f>
        <v>AO/ASSOCIATION SESAME AUTISME 44</v>
      </c>
      <c r="C1" s="176"/>
      <c r="D1" s="176"/>
      <c r="E1" s="139" t="str">
        <f>Accueil!A7</f>
        <v>AO/ASSOCIATION SESAME AUTISME 44</v>
      </c>
      <c r="F1" s="139"/>
      <c r="G1" s="139"/>
      <c r="H1" s="139"/>
    </row>
    <row r="2" spans="1:8" s="3" customFormat="1" ht="17.100000000000001" customHeight="1" x14ac:dyDescent="0.25">
      <c r="B2" s="177" t="s">
        <v>24</v>
      </c>
      <c r="C2" s="177"/>
      <c r="D2" s="177"/>
      <c r="E2" s="140" t="s">
        <v>28</v>
      </c>
      <c r="F2" s="140"/>
      <c r="G2" s="140"/>
      <c r="H2" s="140"/>
    </row>
    <row r="3" spans="1:8" s="3" customFormat="1" ht="17.100000000000001" customHeight="1" thickBot="1" x14ac:dyDescent="0.3">
      <c r="E3" s="55"/>
      <c r="F3" s="55"/>
      <c r="G3" s="55"/>
      <c r="H3" s="55"/>
    </row>
    <row r="4" spans="1:8" s="3" customFormat="1" ht="17.100000000000001" customHeight="1" thickBot="1" x14ac:dyDescent="0.3">
      <c r="A4" s="54">
        <v>2</v>
      </c>
      <c r="B4" s="4" t="str">
        <f>"MATERIEL N°" &amp;$A$4</f>
        <v>MATERIEL N°2</v>
      </c>
      <c r="C4" s="5" t="s">
        <v>11</v>
      </c>
      <c r="D4" s="14"/>
      <c r="E4" s="75" t="str">
        <f>"MATERIEL N°" &amp;$A$4</f>
        <v>MATERIEL N°2</v>
      </c>
      <c r="F4" s="127" t="s">
        <v>11</v>
      </c>
      <c r="G4" s="185"/>
      <c r="H4" s="186"/>
    </row>
    <row r="5" spans="1:8" s="3" customFormat="1" ht="17.100000000000001" customHeight="1" x14ac:dyDescent="0.25">
      <c r="B5" s="5" t="s">
        <v>0</v>
      </c>
      <c r="C5" s="178" t="s">
        <v>17</v>
      </c>
      <c r="D5" s="178"/>
      <c r="E5" s="63" t="s">
        <v>0</v>
      </c>
      <c r="F5" s="171" t="str">
        <f>C5</f>
        <v>IMPRIMANTE LOCALE A4 COULEUR</v>
      </c>
      <c r="G5" s="172"/>
      <c r="H5" s="172"/>
    </row>
    <row r="6" spans="1:8" s="3" customFormat="1" ht="17.100000000000001" customHeight="1" x14ac:dyDescent="0.25">
      <c r="B6" s="5" t="s">
        <v>1</v>
      </c>
      <c r="C6" s="189">
        <v>2</v>
      </c>
      <c r="D6" s="190"/>
      <c r="E6" s="57"/>
      <c r="F6" s="57"/>
      <c r="G6" s="57"/>
      <c r="H6" s="126"/>
    </row>
    <row r="7" spans="1:8" s="3" customFormat="1" ht="17.100000000000001" customHeight="1" x14ac:dyDescent="0.25">
      <c r="E7" s="182" t="s">
        <v>95</v>
      </c>
      <c r="F7" s="183"/>
      <c r="G7" s="183"/>
      <c r="H7" s="184"/>
    </row>
    <row r="8" spans="1:8" s="3" customFormat="1" ht="17.100000000000001" customHeight="1" x14ac:dyDescent="0.25">
      <c r="B8" s="16" t="s">
        <v>9</v>
      </c>
      <c r="C8" s="25" t="s">
        <v>7</v>
      </c>
      <c r="D8" s="25" t="s">
        <v>8</v>
      </c>
      <c r="E8" s="187" t="s">
        <v>31</v>
      </c>
      <c r="F8" s="188"/>
      <c r="G8" s="61" t="s">
        <v>173</v>
      </c>
      <c r="H8" s="61" t="str">
        <f>Accueil!$C$13</f>
        <v>Crédit Bail 20 Trimestres</v>
      </c>
    </row>
    <row r="9" spans="1:8" s="3" customFormat="1" ht="17.100000000000001" customHeight="1" x14ac:dyDescent="0.25">
      <c r="B9" s="17" t="s">
        <v>3</v>
      </c>
      <c r="C9" s="14">
        <v>20</v>
      </c>
      <c r="D9" s="14"/>
      <c r="E9" s="168" t="str">
        <f>"Matériel n°" &amp;$A$4</f>
        <v>Matériel n°2</v>
      </c>
      <c r="F9" s="170"/>
      <c r="G9" s="138"/>
      <c r="H9" s="138"/>
    </row>
    <row r="10" spans="1:8" s="3" customFormat="1" ht="17.100000000000001" customHeight="1" x14ac:dyDescent="0.25">
      <c r="B10" s="5" t="s">
        <v>18</v>
      </c>
      <c r="C10" s="14">
        <v>20</v>
      </c>
      <c r="D10" s="14"/>
      <c r="E10" s="2"/>
      <c r="F10" s="2"/>
      <c r="G10" s="2"/>
      <c r="H10" s="2"/>
    </row>
    <row r="11" spans="1:8" s="3" customFormat="1" ht="17.100000000000001" customHeight="1" x14ac:dyDescent="0.25">
      <c r="B11" s="5" t="s">
        <v>20</v>
      </c>
      <c r="C11" s="14">
        <v>512</v>
      </c>
      <c r="D11" s="14"/>
      <c r="E11" s="181" t="s">
        <v>96</v>
      </c>
      <c r="F11" s="181"/>
      <c r="G11" s="181"/>
      <c r="H11" s="181"/>
    </row>
    <row r="12" spans="1:8" s="3" customFormat="1" ht="17.100000000000001" customHeight="1" x14ac:dyDescent="0.25">
      <c r="B12" s="5" t="s">
        <v>23</v>
      </c>
      <c r="C12" s="14">
        <v>250</v>
      </c>
      <c r="D12" s="14"/>
      <c r="E12" s="61" t="s">
        <v>33</v>
      </c>
      <c r="F12" s="61" t="s">
        <v>34</v>
      </c>
      <c r="G12" s="61" t="s">
        <v>173</v>
      </c>
      <c r="H12" s="61" t="str">
        <f>Accueil!$C$13</f>
        <v>Crédit Bail 20 Trimestres</v>
      </c>
    </row>
    <row r="13" spans="1:8" s="3" customFormat="1" ht="17.100000000000001" customHeight="1" x14ac:dyDescent="0.25">
      <c r="B13" s="5" t="s">
        <v>4</v>
      </c>
      <c r="C13" s="14">
        <v>50</v>
      </c>
      <c r="D13" s="14"/>
      <c r="E13" s="136" t="str">
        <f>"Matériel n°" &amp;$A$4</f>
        <v>Matériel n°2</v>
      </c>
      <c r="F13" s="138">
        <f>C6</f>
        <v>2</v>
      </c>
      <c r="G13" s="138"/>
      <c r="H13" s="138"/>
    </row>
    <row r="14" spans="1:8" s="3" customFormat="1" ht="17.100000000000001" customHeight="1" x14ac:dyDescent="0.25">
      <c r="B14" s="5" t="s">
        <v>5</v>
      </c>
      <c r="C14" s="14">
        <v>300</v>
      </c>
      <c r="D14" s="14"/>
      <c r="E14" s="181" t="s">
        <v>36</v>
      </c>
      <c r="F14" s="181"/>
      <c r="G14" s="137"/>
      <c r="H14" s="59"/>
    </row>
    <row r="15" spans="1:8" s="3" customFormat="1" ht="17.100000000000001" customHeight="1" x14ac:dyDescent="0.25">
      <c r="E15" s="181" t="str">
        <f>IF(Accueil!$C$12="Oui","SOMME DES LOYERS LOA 20 T","-")</f>
        <v>SOMME DES LOYERS LOA 20 T</v>
      </c>
      <c r="F15" s="181"/>
      <c r="G15" s="62"/>
      <c r="H15" s="136"/>
    </row>
    <row r="16" spans="1:8" s="3" customFormat="1" ht="17.100000000000001" customHeight="1" x14ac:dyDescent="0.25">
      <c r="B16" s="16" t="s">
        <v>6</v>
      </c>
      <c r="C16" s="91" t="s">
        <v>12</v>
      </c>
      <c r="D16" s="91" t="s">
        <v>8</v>
      </c>
    </row>
    <row r="17" spans="1:8" s="3" customFormat="1" ht="17.100000000000001" customHeight="1" x14ac:dyDescent="0.25">
      <c r="B17" s="202" t="s">
        <v>99</v>
      </c>
      <c r="C17" s="204" t="s">
        <v>13</v>
      </c>
      <c r="D17" s="204"/>
    </row>
    <row r="18" spans="1:8" s="3" customFormat="1" ht="17.100000000000001" customHeight="1" x14ac:dyDescent="0.25">
      <c r="B18" s="203"/>
      <c r="C18" s="205"/>
      <c r="D18" s="205"/>
    </row>
    <row r="19" spans="1:8" s="3" customFormat="1" ht="17.100000000000001" customHeight="1" x14ac:dyDescent="0.25">
      <c r="B19" s="202" t="s">
        <v>155</v>
      </c>
      <c r="C19" s="204" t="s">
        <v>13</v>
      </c>
      <c r="D19" s="204"/>
    </row>
    <row r="20" spans="1:8" s="3" customFormat="1" ht="17.100000000000001" customHeight="1" x14ac:dyDescent="0.25">
      <c r="B20" s="203"/>
      <c r="C20" s="205"/>
      <c r="D20" s="205"/>
    </row>
    <row r="21" spans="1:8" s="3" customFormat="1" ht="17.100000000000001" customHeight="1" x14ac:dyDescent="0.25"/>
    <row r="22" spans="1:8" s="3" customFormat="1" ht="17.100000000000001" customHeight="1" x14ac:dyDescent="0.25">
      <c r="B22" s="16" t="s">
        <v>10</v>
      </c>
      <c r="C22" s="25" t="s">
        <v>7</v>
      </c>
      <c r="D22" s="25" t="s">
        <v>8</v>
      </c>
      <c r="E22" s="55"/>
      <c r="F22" s="55"/>
      <c r="G22" s="55"/>
      <c r="H22" s="55"/>
    </row>
    <row r="23" spans="1:8" s="3" customFormat="1" ht="17.100000000000001" customHeight="1" x14ac:dyDescent="0.25">
      <c r="A23" s="191" t="s">
        <v>14</v>
      </c>
      <c r="B23" s="17" t="s">
        <v>23</v>
      </c>
      <c r="C23" s="14">
        <v>250</v>
      </c>
      <c r="D23" s="14"/>
      <c r="E23" s="55"/>
      <c r="F23" s="55"/>
      <c r="G23" s="55"/>
      <c r="H23" s="55"/>
    </row>
    <row r="24" spans="1:8" s="3" customFormat="1" ht="17.100000000000001" customHeight="1" x14ac:dyDescent="0.25">
      <c r="A24" s="192"/>
      <c r="B24" s="11" t="s">
        <v>15</v>
      </c>
      <c r="C24" s="14">
        <v>250</v>
      </c>
      <c r="D24" s="14"/>
      <c r="E24" s="55"/>
      <c r="F24" s="55"/>
      <c r="G24" s="55"/>
      <c r="H24" s="55"/>
    </row>
    <row r="25" spans="1:8" s="3" customFormat="1" ht="17.100000000000001" customHeight="1" x14ac:dyDescent="0.25">
      <c r="E25" s="55"/>
      <c r="F25" s="55"/>
      <c r="G25" s="55"/>
      <c r="H25" s="55"/>
    </row>
    <row r="26" spans="1:8" s="3" customFormat="1" ht="17.100000000000001" customHeight="1" x14ac:dyDescent="0.25">
      <c r="B26" s="193" t="s">
        <v>26</v>
      </c>
      <c r="C26" s="194"/>
      <c r="D26" s="195"/>
      <c r="E26" s="55"/>
      <c r="F26" s="55"/>
      <c r="G26" s="55"/>
      <c r="H26" s="55"/>
    </row>
    <row r="27" spans="1:8" s="3" customFormat="1" ht="17.100000000000001" customHeight="1" x14ac:dyDescent="0.25">
      <c r="B27" s="196"/>
      <c r="C27" s="197"/>
      <c r="D27" s="198"/>
      <c r="E27" s="55"/>
      <c r="F27" s="55"/>
      <c r="G27" s="55"/>
      <c r="H27" s="55"/>
    </row>
    <row r="28" spans="1:8" s="3" customFormat="1" ht="17.100000000000001" customHeight="1" x14ac:dyDescent="0.25">
      <c r="B28" s="196"/>
      <c r="C28" s="197"/>
      <c r="D28" s="198"/>
      <c r="E28" s="55"/>
      <c r="F28" s="55"/>
      <c r="G28" s="55"/>
      <c r="H28" s="55"/>
    </row>
    <row r="29" spans="1:8" s="3" customFormat="1" ht="17.100000000000001" customHeight="1" x14ac:dyDescent="0.25">
      <c r="B29" s="196"/>
      <c r="C29" s="197"/>
      <c r="D29" s="198"/>
      <c r="E29" s="55"/>
      <c r="F29" s="55"/>
      <c r="G29" s="55"/>
      <c r="H29" s="55"/>
    </row>
    <row r="30" spans="1:8" s="3" customFormat="1" ht="17.100000000000001" customHeight="1" x14ac:dyDescent="0.25">
      <c r="B30" s="196"/>
      <c r="C30" s="197"/>
      <c r="D30" s="198"/>
      <c r="E30" s="55"/>
      <c r="F30" s="55"/>
      <c r="G30" s="55"/>
      <c r="H30" s="55"/>
    </row>
    <row r="31" spans="1:8" s="3" customFormat="1" ht="17.100000000000001" customHeight="1" x14ac:dyDescent="0.25">
      <c r="B31" s="196"/>
      <c r="C31" s="197"/>
      <c r="D31" s="198"/>
      <c r="E31" s="55"/>
      <c r="F31" s="55"/>
      <c r="G31" s="55"/>
      <c r="H31" s="55"/>
    </row>
    <row r="32" spans="1:8" s="3" customFormat="1" ht="17.100000000000001" customHeight="1" x14ac:dyDescent="0.25">
      <c r="B32" s="199"/>
      <c r="C32" s="200"/>
      <c r="D32" s="201"/>
      <c r="E32" s="55"/>
      <c r="F32" s="55"/>
      <c r="G32" s="55"/>
      <c r="H32" s="55"/>
    </row>
  </sheetData>
  <mergeCells count="20">
    <mergeCell ref="E11:H11"/>
    <mergeCell ref="E14:F14"/>
    <mergeCell ref="E15:F15"/>
    <mergeCell ref="G4:H4"/>
    <mergeCell ref="F5:H5"/>
    <mergeCell ref="E7:H7"/>
    <mergeCell ref="E8:F8"/>
    <mergeCell ref="E9:F9"/>
    <mergeCell ref="A23:A24"/>
    <mergeCell ref="B26:D32"/>
    <mergeCell ref="C5:D5"/>
    <mergeCell ref="C6:D6"/>
    <mergeCell ref="B1:D1"/>
    <mergeCell ref="B2:D2"/>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H32"/>
  <sheetViews>
    <sheetView view="pageLayout" topLeftCell="D1" zoomScaleNormal="100" workbookViewId="0">
      <selection activeCell="H21" sqref="H21"/>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5" bestFit="1" customWidth="1"/>
    <col min="6" max="6" width="11.140625" style="55" bestFit="1" customWidth="1"/>
    <col min="7" max="7" width="50.28515625" style="55" customWidth="1"/>
    <col min="8" max="8" width="50.28515625" customWidth="1"/>
  </cols>
  <sheetData>
    <row r="1" spans="1:8" s="3" customFormat="1" ht="17.100000000000001" customHeight="1" x14ac:dyDescent="0.25">
      <c r="B1" s="176" t="str">
        <f>Accueil!A7</f>
        <v>AO/ASSOCIATION SESAME AUTISME 44</v>
      </c>
      <c r="C1" s="176"/>
      <c r="D1" s="176"/>
      <c r="E1" s="176" t="str">
        <f>Accueil!A7</f>
        <v>AO/ASSOCIATION SESAME AUTISME 44</v>
      </c>
      <c r="F1" s="176"/>
      <c r="G1" s="176"/>
      <c r="H1" s="176"/>
    </row>
    <row r="2" spans="1:8" s="3" customFormat="1" ht="17.100000000000001" customHeight="1" x14ac:dyDescent="0.25">
      <c r="B2" s="177" t="s">
        <v>24</v>
      </c>
      <c r="C2" s="177"/>
      <c r="D2" s="177"/>
      <c r="E2" s="177" t="s">
        <v>28</v>
      </c>
      <c r="F2" s="177"/>
      <c r="G2" s="177"/>
      <c r="H2" s="177"/>
    </row>
    <row r="3" spans="1:8" s="3" customFormat="1" ht="17.100000000000001" customHeight="1" thickBot="1" x14ac:dyDescent="0.3">
      <c r="E3" s="55"/>
      <c r="F3" s="55"/>
      <c r="G3" s="55"/>
      <c r="H3" s="55"/>
    </row>
    <row r="4" spans="1:8" s="3" customFormat="1" ht="17.100000000000001" customHeight="1" thickBot="1" x14ac:dyDescent="0.3">
      <c r="A4" s="54">
        <v>2</v>
      </c>
      <c r="B4" s="4" t="str">
        <f>"MATERIEL N°" &amp;$A$4</f>
        <v>MATERIEL N°2</v>
      </c>
      <c r="C4" s="5" t="s">
        <v>11</v>
      </c>
      <c r="D4" s="5"/>
      <c r="E4" s="64" t="str">
        <f>"MATERIEL N°" &amp;$A$4</f>
        <v>MATERIEL N°2</v>
      </c>
      <c r="F4" s="56" t="s">
        <v>11</v>
      </c>
      <c r="G4" s="185"/>
      <c r="H4" s="186"/>
    </row>
    <row r="5" spans="1:8" s="3" customFormat="1" ht="17.100000000000001" customHeight="1" x14ac:dyDescent="0.25">
      <c r="B5" s="5" t="s">
        <v>0</v>
      </c>
      <c r="C5" s="178" t="s">
        <v>165</v>
      </c>
      <c r="D5" s="178"/>
      <c r="E5" s="63" t="s">
        <v>0</v>
      </c>
      <c r="F5" s="171" t="str">
        <f>C5</f>
        <v>IMPRIMANTE DEPARTEMENTALE A4 N&amp;B 30ppm</v>
      </c>
      <c r="G5" s="172"/>
      <c r="H5" s="172"/>
    </row>
    <row r="6" spans="1:8" s="3" customFormat="1" ht="17.100000000000001" customHeight="1" x14ac:dyDescent="0.25">
      <c r="B6" s="5" t="s">
        <v>1</v>
      </c>
      <c r="C6" s="189">
        <v>2</v>
      </c>
      <c r="D6" s="190"/>
      <c r="E6" s="57"/>
      <c r="F6" s="57"/>
      <c r="G6" s="57"/>
      <c r="H6" s="55"/>
    </row>
    <row r="7" spans="1:8" s="3" customFormat="1" ht="17.100000000000001" customHeight="1" x14ac:dyDescent="0.25">
      <c r="E7" s="182" t="s">
        <v>95</v>
      </c>
      <c r="F7" s="183"/>
      <c r="G7" s="183"/>
      <c r="H7" s="184"/>
    </row>
    <row r="8" spans="1:8" s="3" customFormat="1" ht="17.100000000000001" customHeight="1" x14ac:dyDescent="0.25">
      <c r="B8" s="16" t="s">
        <v>9</v>
      </c>
      <c r="C8" s="50" t="s">
        <v>7</v>
      </c>
      <c r="D8" s="50" t="s">
        <v>8</v>
      </c>
      <c r="E8" s="187" t="s">
        <v>31</v>
      </c>
      <c r="F8" s="188"/>
      <c r="G8" s="61" t="s">
        <v>173</v>
      </c>
      <c r="H8" s="61" t="str">
        <f>Accueil!$C$13</f>
        <v>Crédit Bail 20 Trimestres</v>
      </c>
    </row>
    <row r="9" spans="1:8" s="3" customFormat="1" ht="17.100000000000001" customHeight="1" x14ac:dyDescent="0.25">
      <c r="B9" s="5" t="s">
        <v>3</v>
      </c>
      <c r="C9" s="40" t="s">
        <v>178</v>
      </c>
      <c r="D9" s="40"/>
      <c r="E9" s="168" t="str">
        <f>"Matériel n°" &amp;$A$4</f>
        <v>Matériel n°2</v>
      </c>
      <c r="F9" s="170"/>
      <c r="G9" s="104"/>
      <c r="H9" s="104"/>
    </row>
    <row r="10" spans="1:8" s="3" customFormat="1" ht="17.100000000000001" customHeight="1" x14ac:dyDescent="0.25">
      <c r="B10" s="5" t="s">
        <v>20</v>
      </c>
      <c r="C10" s="40">
        <v>512</v>
      </c>
      <c r="D10" s="40"/>
      <c r="E10" s="168" t="s">
        <v>32</v>
      </c>
      <c r="F10" s="170"/>
      <c r="G10" s="104"/>
      <c r="H10" s="104"/>
    </row>
    <row r="11" spans="1:8" s="3" customFormat="1" ht="17.100000000000001" customHeight="1" x14ac:dyDescent="0.25">
      <c r="B11" s="5" t="s">
        <v>77</v>
      </c>
      <c r="C11" s="40">
        <v>500</v>
      </c>
      <c r="D11" s="40"/>
      <c r="E11" s="2"/>
      <c r="F11" s="2"/>
      <c r="G11" s="2"/>
      <c r="H11" s="2"/>
    </row>
    <row r="12" spans="1:8" s="3" customFormat="1" ht="17.100000000000001" customHeight="1" x14ac:dyDescent="0.25">
      <c r="B12" s="5" t="s">
        <v>4</v>
      </c>
      <c r="C12" s="40">
        <v>50</v>
      </c>
      <c r="D12" s="65"/>
      <c r="E12" s="181" t="s">
        <v>96</v>
      </c>
      <c r="F12" s="181"/>
      <c r="G12" s="181"/>
      <c r="H12" s="181"/>
    </row>
    <row r="13" spans="1:8" s="3" customFormat="1" ht="17.100000000000001" customHeight="1" x14ac:dyDescent="0.25">
      <c r="B13" s="5" t="s">
        <v>5</v>
      </c>
      <c r="C13" s="40">
        <v>1050</v>
      </c>
      <c r="D13" s="65"/>
      <c r="E13" s="61" t="s">
        <v>33</v>
      </c>
      <c r="F13" s="61" t="s">
        <v>34</v>
      </c>
      <c r="G13" s="61" t="s">
        <v>173</v>
      </c>
      <c r="H13" s="61" t="str">
        <f>Accueil!$C$13</f>
        <v>Crédit Bail 20 Trimestres</v>
      </c>
    </row>
    <row r="14" spans="1:8" s="3" customFormat="1" ht="17.100000000000001" customHeight="1" x14ac:dyDescent="0.25">
      <c r="E14" s="101" t="str">
        <f>"Matériel n°" &amp;$A$4</f>
        <v>Matériel n°2</v>
      </c>
      <c r="F14" s="104">
        <f>C6</f>
        <v>2</v>
      </c>
      <c r="G14" s="104"/>
      <c r="H14" s="104"/>
    </row>
    <row r="15" spans="1:8" s="3" customFormat="1" ht="17.100000000000001" customHeight="1" x14ac:dyDescent="0.25">
      <c r="B15" s="16" t="s">
        <v>6</v>
      </c>
      <c r="C15" s="91" t="s">
        <v>12</v>
      </c>
      <c r="D15" s="91" t="s">
        <v>8</v>
      </c>
      <c r="E15" s="101" t="s">
        <v>32</v>
      </c>
      <c r="F15" s="104"/>
      <c r="G15" s="104"/>
      <c r="H15" s="104"/>
    </row>
    <row r="16" spans="1:8" s="3" customFormat="1" ht="17.100000000000001" customHeight="1" x14ac:dyDescent="0.25">
      <c r="B16" s="202" t="s">
        <v>99</v>
      </c>
      <c r="C16" s="204" t="s">
        <v>13</v>
      </c>
      <c r="D16" s="204"/>
      <c r="E16" s="181" t="s">
        <v>36</v>
      </c>
      <c r="F16" s="181"/>
      <c r="G16" s="102"/>
      <c r="H16" s="59"/>
    </row>
    <row r="17" spans="1:8" s="3" customFormat="1" ht="17.100000000000001" customHeight="1" x14ac:dyDescent="0.25">
      <c r="B17" s="203"/>
      <c r="C17" s="205"/>
      <c r="D17" s="205"/>
      <c r="E17" s="181" t="str">
        <f>IF(Accueil!$C$12="Oui","SOMME DES LOYERS LOA 20 T","-")</f>
        <v>SOMME DES LOYERS LOA 20 T</v>
      </c>
      <c r="F17" s="181"/>
      <c r="G17" s="62"/>
      <c r="H17" s="101"/>
    </row>
    <row r="18" spans="1:8" s="3" customFormat="1" ht="17.100000000000001" customHeight="1" x14ac:dyDescent="0.25">
      <c r="B18" s="202" t="s">
        <v>155</v>
      </c>
      <c r="C18" s="204" t="s">
        <v>13</v>
      </c>
      <c r="D18" s="204"/>
      <c r="E18" s="55"/>
      <c r="F18" s="55"/>
      <c r="G18" s="55"/>
      <c r="H18" s="55"/>
    </row>
    <row r="19" spans="1:8" s="3" customFormat="1" ht="17.100000000000001" customHeight="1" x14ac:dyDescent="0.25">
      <c r="B19" s="203"/>
      <c r="C19" s="205"/>
      <c r="D19" s="205"/>
      <c r="E19" s="55"/>
      <c r="F19" s="55"/>
      <c r="G19" s="55"/>
      <c r="H19" s="55"/>
    </row>
    <row r="20" spans="1:8" s="3" customFormat="1" ht="17.100000000000001" customHeight="1" x14ac:dyDescent="0.25">
      <c r="E20" s="55"/>
      <c r="F20" s="55"/>
      <c r="G20" s="55"/>
      <c r="H20" s="55"/>
    </row>
    <row r="21" spans="1:8" s="3" customFormat="1" ht="17.100000000000001" customHeight="1" x14ac:dyDescent="0.25">
      <c r="B21" s="16" t="s">
        <v>10</v>
      </c>
      <c r="C21" s="50" t="s">
        <v>7</v>
      </c>
      <c r="D21" s="50" t="s">
        <v>8</v>
      </c>
      <c r="E21" s="55"/>
      <c r="F21" s="55"/>
      <c r="G21" s="55"/>
      <c r="H21" s="55"/>
    </row>
    <row r="22" spans="1:8" s="3" customFormat="1" ht="17.100000000000001" customHeight="1" x14ac:dyDescent="0.25">
      <c r="A22" s="191" t="s">
        <v>14</v>
      </c>
      <c r="B22" s="5" t="s">
        <v>23</v>
      </c>
      <c r="C22" s="40">
        <v>500</v>
      </c>
      <c r="D22" s="40"/>
      <c r="E22" s="55"/>
      <c r="F22" s="55"/>
      <c r="G22" s="55"/>
      <c r="H22" s="55"/>
    </row>
    <row r="23" spans="1:8" s="3" customFormat="1" ht="17.100000000000001" customHeight="1" x14ac:dyDescent="0.25">
      <c r="A23" s="192"/>
      <c r="B23" s="11" t="s">
        <v>15</v>
      </c>
      <c r="C23" s="40">
        <v>500</v>
      </c>
      <c r="D23" s="40"/>
      <c r="E23" s="55"/>
      <c r="F23" s="55"/>
      <c r="G23" s="55"/>
      <c r="H23" s="55"/>
    </row>
    <row r="24" spans="1:8" s="3" customFormat="1" ht="17.100000000000001" customHeight="1" x14ac:dyDescent="0.25">
      <c r="E24" s="55"/>
      <c r="F24" s="55"/>
      <c r="G24" s="55"/>
      <c r="H24" s="55"/>
    </row>
    <row r="25" spans="1:8" s="3" customFormat="1" ht="17.100000000000001" customHeight="1" x14ac:dyDescent="0.25">
      <c r="B25" s="193" t="s">
        <v>26</v>
      </c>
      <c r="C25" s="194"/>
      <c r="D25" s="195"/>
      <c r="E25" s="55"/>
      <c r="F25" s="55"/>
      <c r="G25" s="55"/>
      <c r="H25" s="55"/>
    </row>
    <row r="26" spans="1:8" s="3" customFormat="1" ht="17.100000000000001" customHeight="1" x14ac:dyDescent="0.25">
      <c r="B26" s="196"/>
      <c r="C26" s="197"/>
      <c r="D26" s="198"/>
      <c r="E26" s="55"/>
      <c r="F26" s="55"/>
      <c r="G26" s="55"/>
      <c r="H26" s="55"/>
    </row>
    <row r="27" spans="1:8" s="3" customFormat="1" ht="17.100000000000001" customHeight="1" x14ac:dyDescent="0.25">
      <c r="B27" s="196"/>
      <c r="C27" s="197"/>
      <c r="D27" s="198"/>
      <c r="E27" s="55"/>
      <c r="F27" s="55"/>
      <c r="G27" s="55"/>
      <c r="H27" s="55"/>
    </row>
    <row r="28" spans="1:8" s="3" customFormat="1" ht="17.100000000000001" customHeight="1" x14ac:dyDescent="0.25">
      <c r="B28" s="196"/>
      <c r="C28" s="197"/>
      <c r="D28" s="198"/>
      <c r="E28" s="55"/>
      <c r="F28" s="55"/>
      <c r="G28" s="55"/>
      <c r="H28" s="55"/>
    </row>
    <row r="29" spans="1:8" s="3" customFormat="1" ht="17.100000000000001" customHeight="1" x14ac:dyDescent="0.25">
      <c r="B29" s="196"/>
      <c r="C29" s="197"/>
      <c r="D29" s="198"/>
      <c r="E29" s="55"/>
      <c r="F29" s="55"/>
      <c r="G29" s="55"/>
      <c r="H29"/>
    </row>
    <row r="30" spans="1:8" s="3" customFormat="1" ht="17.100000000000001" customHeight="1" x14ac:dyDescent="0.25">
      <c r="B30" s="196"/>
      <c r="C30" s="197"/>
      <c r="D30" s="198"/>
      <c r="E30" s="55"/>
      <c r="F30" s="55"/>
      <c r="G30" s="55"/>
      <c r="H30"/>
    </row>
    <row r="31" spans="1:8" s="3" customFormat="1" ht="17.100000000000001" customHeight="1" x14ac:dyDescent="0.25">
      <c r="B31" s="196"/>
      <c r="C31" s="197"/>
      <c r="D31" s="198"/>
      <c r="E31" s="55"/>
      <c r="F31" s="55"/>
      <c r="G31" s="55"/>
      <c r="H31"/>
    </row>
    <row r="32" spans="1:8" s="3" customFormat="1" ht="17.100000000000001" customHeight="1" x14ac:dyDescent="0.25">
      <c r="B32" s="199"/>
      <c r="C32" s="200"/>
      <c r="D32" s="201"/>
      <c r="E32" s="55"/>
      <c r="F32" s="55"/>
      <c r="G32" s="55"/>
      <c r="H32"/>
    </row>
  </sheetData>
  <mergeCells count="23">
    <mergeCell ref="A22:A23"/>
    <mergeCell ref="B25:D32"/>
    <mergeCell ref="E16:F16"/>
    <mergeCell ref="C5:D5"/>
    <mergeCell ref="C6:D6"/>
    <mergeCell ref="F5:H5"/>
    <mergeCell ref="E7:H7"/>
    <mergeCell ref="E12:H12"/>
    <mergeCell ref="E17:F17"/>
    <mergeCell ref="E8:F8"/>
    <mergeCell ref="E9:F9"/>
    <mergeCell ref="E10:F10"/>
    <mergeCell ref="B16:B17"/>
    <mergeCell ref="C16:C17"/>
    <mergeCell ref="D16:D17"/>
    <mergeCell ref="B18:B19"/>
    <mergeCell ref="C18:C19"/>
    <mergeCell ref="D18:D19"/>
    <mergeCell ref="B1:D1"/>
    <mergeCell ref="B2:D2"/>
    <mergeCell ref="E1:H1"/>
    <mergeCell ref="E2:H2"/>
    <mergeCell ref="G4:H4"/>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sheetPr>
  <dimension ref="A1:H30"/>
  <sheetViews>
    <sheetView view="pageLayout" topLeftCell="D1" zoomScaleNormal="100" workbookViewId="0">
      <selection activeCell="H22" sqref="H22"/>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5" bestFit="1" customWidth="1"/>
    <col min="6" max="6" width="11.140625" style="55" bestFit="1" customWidth="1"/>
    <col min="7" max="7" width="50.28515625" style="55" customWidth="1"/>
    <col min="8" max="8" width="50.28515625" customWidth="1"/>
  </cols>
  <sheetData>
    <row r="1" spans="1:8" s="3" customFormat="1" ht="17.100000000000001" customHeight="1" x14ac:dyDescent="0.25">
      <c r="B1" s="176" t="str">
        <f>Accueil!A7</f>
        <v>AO/ASSOCIATION SESAME AUTISME 44</v>
      </c>
      <c r="C1" s="176"/>
      <c r="D1" s="176"/>
      <c r="E1" s="176" t="str">
        <f>Accueil!A7</f>
        <v>AO/ASSOCIATION SESAME AUTISME 44</v>
      </c>
      <c r="F1" s="176"/>
      <c r="G1" s="176"/>
      <c r="H1" s="176"/>
    </row>
    <row r="2" spans="1:8" s="3" customFormat="1" ht="17.100000000000001" customHeight="1" x14ac:dyDescent="0.25">
      <c r="B2" s="177" t="s">
        <v>24</v>
      </c>
      <c r="C2" s="177"/>
      <c r="D2" s="177"/>
      <c r="E2" s="177" t="s">
        <v>28</v>
      </c>
      <c r="F2" s="177"/>
      <c r="G2" s="177"/>
      <c r="H2" s="177"/>
    </row>
    <row r="3" spans="1:8" s="3" customFormat="1" ht="17.100000000000001" customHeight="1" thickBot="1" x14ac:dyDescent="0.3">
      <c r="E3" s="55"/>
      <c r="F3" s="55"/>
      <c r="G3" s="55"/>
      <c r="H3" s="55"/>
    </row>
    <row r="4" spans="1:8" s="3" customFormat="1" ht="17.100000000000001" customHeight="1" thickBot="1" x14ac:dyDescent="0.3">
      <c r="A4" s="54">
        <v>2</v>
      </c>
      <c r="B4" s="4" t="str">
        <f>"MATERIEL N°" &amp;$A$4</f>
        <v>MATERIEL N°2</v>
      </c>
      <c r="C4" s="5" t="s">
        <v>11</v>
      </c>
      <c r="D4" s="40"/>
      <c r="E4" s="64" t="str">
        <f>"MATERIEL N°" &amp;$A$4</f>
        <v>MATERIEL N°2</v>
      </c>
      <c r="F4" s="56" t="s">
        <v>11</v>
      </c>
      <c r="G4" s="185"/>
      <c r="H4" s="186"/>
    </row>
    <row r="5" spans="1:8" s="3" customFormat="1" ht="17.100000000000001" customHeight="1" x14ac:dyDescent="0.25">
      <c r="B5" s="5" t="s">
        <v>0</v>
      </c>
      <c r="C5" s="178" t="s">
        <v>78</v>
      </c>
      <c r="D5" s="178"/>
      <c r="E5" s="63" t="s">
        <v>0</v>
      </c>
      <c r="F5" s="171" t="str">
        <f>C5</f>
        <v>IMPRIMANTE DEPARTEMANTALE A4 COULEUR</v>
      </c>
      <c r="G5" s="172"/>
      <c r="H5" s="172"/>
    </row>
    <row r="6" spans="1:8" s="3" customFormat="1" ht="17.100000000000001" customHeight="1" x14ac:dyDescent="0.25">
      <c r="B6" s="5" t="s">
        <v>1</v>
      </c>
      <c r="C6" s="189">
        <v>2</v>
      </c>
      <c r="D6" s="190"/>
      <c r="E6" s="57"/>
      <c r="F6" s="57"/>
      <c r="G6" s="57"/>
      <c r="H6" s="55"/>
    </row>
    <row r="7" spans="1:8" s="3" customFormat="1" ht="17.100000000000001" customHeight="1" x14ac:dyDescent="0.25">
      <c r="E7" s="182" t="s">
        <v>95</v>
      </c>
      <c r="F7" s="183"/>
      <c r="G7" s="183"/>
      <c r="H7" s="184"/>
    </row>
    <row r="8" spans="1:8" s="3" customFormat="1" ht="17.100000000000001" customHeight="1" x14ac:dyDescent="0.25">
      <c r="B8" s="16" t="s">
        <v>9</v>
      </c>
      <c r="C8" s="50" t="s">
        <v>7</v>
      </c>
      <c r="D8" s="50" t="s">
        <v>8</v>
      </c>
      <c r="E8" s="187" t="s">
        <v>31</v>
      </c>
      <c r="F8" s="188"/>
      <c r="G8" s="61" t="s">
        <v>173</v>
      </c>
      <c r="H8" s="61" t="str">
        <f>Accueil!$C$13</f>
        <v>Crédit Bail 20 Trimestres</v>
      </c>
    </row>
    <row r="9" spans="1:8" s="3" customFormat="1" ht="17.100000000000001" customHeight="1" x14ac:dyDescent="0.25">
      <c r="B9" s="17" t="s">
        <v>3</v>
      </c>
      <c r="C9" s="40">
        <v>30</v>
      </c>
      <c r="D9" s="40"/>
      <c r="E9" s="168" t="str">
        <f>"Matériel n°" &amp;$A$4</f>
        <v>Matériel n°2</v>
      </c>
      <c r="F9" s="170"/>
      <c r="G9" s="104"/>
      <c r="H9" s="104"/>
    </row>
    <row r="10" spans="1:8" s="3" customFormat="1" ht="17.100000000000001" customHeight="1" x14ac:dyDescent="0.25">
      <c r="B10" s="5" t="s">
        <v>18</v>
      </c>
      <c r="C10" s="40">
        <v>30</v>
      </c>
      <c r="D10" s="40"/>
      <c r="E10" s="168" t="s">
        <v>32</v>
      </c>
      <c r="F10" s="170"/>
      <c r="G10" s="104"/>
      <c r="H10" s="104"/>
    </row>
    <row r="11" spans="1:8" s="3" customFormat="1" ht="17.100000000000001" customHeight="1" x14ac:dyDescent="0.25">
      <c r="B11" s="5" t="s">
        <v>20</v>
      </c>
      <c r="C11" s="40">
        <v>512</v>
      </c>
      <c r="D11" s="40"/>
      <c r="E11" s="2"/>
      <c r="F11" s="2"/>
      <c r="G11" s="2"/>
      <c r="H11" s="2"/>
    </row>
    <row r="12" spans="1:8" s="3" customFormat="1" ht="17.100000000000001" customHeight="1" x14ac:dyDescent="0.25">
      <c r="B12" s="5" t="s">
        <v>77</v>
      </c>
      <c r="C12" s="40">
        <v>500</v>
      </c>
      <c r="D12" s="40"/>
      <c r="E12" s="181" t="s">
        <v>96</v>
      </c>
      <c r="F12" s="181"/>
      <c r="G12" s="181"/>
      <c r="H12" s="181"/>
    </row>
    <row r="13" spans="1:8" s="3" customFormat="1" ht="17.100000000000001" customHeight="1" x14ac:dyDescent="0.25">
      <c r="B13" s="5" t="s">
        <v>4</v>
      </c>
      <c r="C13" s="40">
        <v>50</v>
      </c>
      <c r="D13" s="40"/>
      <c r="E13" s="61" t="s">
        <v>33</v>
      </c>
      <c r="F13" s="61" t="s">
        <v>34</v>
      </c>
      <c r="G13" s="61" t="s">
        <v>173</v>
      </c>
      <c r="H13" s="61" t="str">
        <f>Accueil!$C$13</f>
        <v>Crédit Bail 20 Trimestres</v>
      </c>
    </row>
    <row r="14" spans="1:8" s="3" customFormat="1" ht="17.100000000000001" customHeight="1" x14ac:dyDescent="0.25">
      <c r="B14" s="5" t="s">
        <v>5</v>
      </c>
      <c r="C14" s="40">
        <v>1050</v>
      </c>
      <c r="D14" s="40"/>
      <c r="E14" s="101" t="str">
        <f>"Matériel n°" &amp;$A$4</f>
        <v>Matériel n°2</v>
      </c>
      <c r="F14" s="104">
        <f>C6</f>
        <v>2</v>
      </c>
      <c r="G14" s="104"/>
      <c r="H14" s="104"/>
    </row>
    <row r="15" spans="1:8" s="3" customFormat="1" ht="17.100000000000001" customHeight="1" x14ac:dyDescent="0.25">
      <c r="E15" s="101" t="s">
        <v>32</v>
      </c>
      <c r="F15" s="104">
        <v>2</v>
      </c>
      <c r="G15" s="104"/>
      <c r="H15" s="104"/>
    </row>
    <row r="16" spans="1:8" s="3" customFormat="1" ht="17.100000000000001" customHeight="1" x14ac:dyDescent="0.25">
      <c r="B16" s="16" t="s">
        <v>6</v>
      </c>
      <c r="C16" s="100" t="s">
        <v>12</v>
      </c>
      <c r="D16" s="100" t="s">
        <v>8</v>
      </c>
      <c r="E16" s="181" t="s">
        <v>36</v>
      </c>
      <c r="F16" s="181"/>
      <c r="G16" s="102"/>
      <c r="H16" s="59"/>
    </row>
    <row r="17" spans="1:8" s="3" customFormat="1" ht="17.100000000000001" customHeight="1" x14ac:dyDescent="0.25">
      <c r="B17" s="128" t="s">
        <v>99</v>
      </c>
      <c r="C17" s="128" t="s">
        <v>13</v>
      </c>
      <c r="D17" s="128"/>
      <c r="E17" s="181" t="str">
        <f>IF(Accueil!$C$12="Oui","SOMME DES LOYERS LOA 20 T","-")</f>
        <v>SOMME DES LOYERS LOA 20 T</v>
      </c>
      <c r="F17" s="181"/>
      <c r="G17" s="62"/>
      <c r="H17" s="101"/>
    </row>
    <row r="18" spans="1:8" s="3" customFormat="1" ht="17.100000000000001" customHeight="1" x14ac:dyDescent="0.25">
      <c r="B18" s="128" t="s">
        <v>155</v>
      </c>
      <c r="C18" s="128" t="s">
        <v>13</v>
      </c>
      <c r="D18" s="128"/>
      <c r="E18" s="55"/>
      <c r="F18" s="55"/>
      <c r="G18" s="55"/>
      <c r="H18" s="55"/>
    </row>
    <row r="19" spans="1:8" s="3" customFormat="1" ht="17.100000000000001" customHeight="1" x14ac:dyDescent="0.25">
      <c r="E19" s="55"/>
      <c r="F19" s="55"/>
      <c r="G19" s="55"/>
      <c r="H19" s="55"/>
    </row>
    <row r="20" spans="1:8" s="3" customFormat="1" ht="17.100000000000001" customHeight="1" x14ac:dyDescent="0.25">
      <c r="B20" s="16" t="s">
        <v>10</v>
      </c>
      <c r="C20" s="50" t="s">
        <v>7</v>
      </c>
      <c r="D20" s="50" t="s">
        <v>8</v>
      </c>
      <c r="E20" s="55"/>
      <c r="F20" s="55"/>
      <c r="G20" s="55"/>
      <c r="H20" s="55"/>
    </row>
    <row r="21" spans="1:8" s="3" customFormat="1" ht="17.100000000000001" customHeight="1" x14ac:dyDescent="0.25">
      <c r="A21" s="191" t="s">
        <v>14</v>
      </c>
      <c r="B21" s="17" t="s">
        <v>23</v>
      </c>
      <c r="C21" s="40">
        <v>500</v>
      </c>
      <c r="D21" s="40"/>
      <c r="E21" s="55"/>
      <c r="F21" s="55"/>
      <c r="G21" s="55"/>
      <c r="H21" s="55"/>
    </row>
    <row r="22" spans="1:8" s="3" customFormat="1" ht="17.100000000000001" customHeight="1" x14ac:dyDescent="0.25">
      <c r="A22" s="192"/>
      <c r="B22" s="11" t="s">
        <v>15</v>
      </c>
      <c r="C22" s="40">
        <v>500</v>
      </c>
      <c r="D22" s="40"/>
      <c r="E22" s="55"/>
      <c r="F22" s="55"/>
      <c r="G22" s="55"/>
      <c r="H22" s="55"/>
    </row>
    <row r="23" spans="1:8" s="3" customFormat="1" ht="17.100000000000001" customHeight="1" x14ac:dyDescent="0.25">
      <c r="E23" s="55"/>
      <c r="F23" s="55"/>
      <c r="G23" s="55"/>
      <c r="H23" s="55"/>
    </row>
    <row r="24" spans="1:8" s="3" customFormat="1" ht="17.100000000000001" customHeight="1" x14ac:dyDescent="0.25">
      <c r="B24" s="193" t="s">
        <v>26</v>
      </c>
      <c r="C24" s="194"/>
      <c r="D24" s="195"/>
      <c r="E24" s="55"/>
      <c r="F24" s="55"/>
      <c r="G24" s="55"/>
      <c r="H24" s="55"/>
    </row>
    <row r="25" spans="1:8" s="3" customFormat="1" ht="17.100000000000001" customHeight="1" x14ac:dyDescent="0.25">
      <c r="B25" s="196"/>
      <c r="C25" s="197"/>
      <c r="D25" s="198"/>
      <c r="E25" s="55"/>
      <c r="F25" s="55"/>
      <c r="G25" s="55"/>
      <c r="H25" s="55"/>
    </row>
    <row r="26" spans="1:8" s="3" customFormat="1" ht="17.100000000000001" customHeight="1" x14ac:dyDescent="0.25">
      <c r="B26" s="196"/>
      <c r="C26" s="197"/>
      <c r="D26" s="198"/>
      <c r="E26" s="55"/>
      <c r="F26" s="55"/>
      <c r="G26" s="55"/>
      <c r="H26" s="55"/>
    </row>
    <row r="27" spans="1:8" s="3" customFormat="1" ht="17.100000000000001" customHeight="1" x14ac:dyDescent="0.25">
      <c r="B27" s="196"/>
      <c r="C27" s="197"/>
      <c r="D27" s="198"/>
      <c r="E27" s="55"/>
      <c r="F27" s="55"/>
      <c r="G27" s="55"/>
      <c r="H27" s="55"/>
    </row>
    <row r="28" spans="1:8" s="3" customFormat="1" ht="17.100000000000001" customHeight="1" x14ac:dyDescent="0.25">
      <c r="B28" s="196"/>
      <c r="C28" s="197"/>
      <c r="D28" s="198"/>
      <c r="E28" s="55"/>
      <c r="F28" s="55"/>
      <c r="G28" s="55"/>
      <c r="H28" s="55"/>
    </row>
    <row r="29" spans="1:8" s="3" customFormat="1" ht="17.100000000000001" customHeight="1" x14ac:dyDescent="0.25">
      <c r="B29" s="196"/>
      <c r="C29" s="197"/>
      <c r="D29" s="198"/>
      <c r="E29" s="55"/>
      <c r="F29" s="55"/>
      <c r="G29" s="55"/>
      <c r="H29"/>
    </row>
    <row r="30" spans="1:8" s="3" customFormat="1" ht="17.100000000000001" customHeight="1" x14ac:dyDescent="0.25">
      <c r="B30" s="199"/>
      <c r="C30" s="200"/>
      <c r="D30" s="201"/>
      <c r="E30" s="55"/>
      <c r="F30" s="55"/>
      <c r="G30" s="55"/>
      <c r="H30"/>
    </row>
  </sheetData>
  <mergeCells count="17">
    <mergeCell ref="A21:A22"/>
    <mergeCell ref="B24:D30"/>
    <mergeCell ref="E16:F16"/>
    <mergeCell ref="C5:D5"/>
    <mergeCell ref="C6:D6"/>
    <mergeCell ref="F5:H5"/>
    <mergeCell ref="E7:H7"/>
    <mergeCell ref="E12:H12"/>
    <mergeCell ref="E17:F17"/>
    <mergeCell ref="E8:F8"/>
    <mergeCell ref="E9:F9"/>
    <mergeCell ref="E10:F10"/>
    <mergeCell ref="B1:D1"/>
    <mergeCell ref="B2:D2"/>
    <mergeCell ref="E1:H1"/>
    <mergeCell ref="E2:H2"/>
    <mergeCell ref="G4:H4"/>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A1:L32"/>
  <sheetViews>
    <sheetView view="pageLayout" zoomScaleNormal="100" workbookViewId="0">
      <selection activeCell="H21" sqref="H21"/>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5" bestFit="1" customWidth="1"/>
    <col min="6" max="6" width="11.140625" style="55" bestFit="1" customWidth="1"/>
    <col min="7" max="11" width="19.5703125" style="55" customWidth="1"/>
    <col min="12" max="12" width="17.28515625" customWidth="1"/>
  </cols>
  <sheetData>
    <row r="1" spans="1:12" s="55" customFormat="1" ht="17.100000000000001" customHeight="1" x14ac:dyDescent="0.25">
      <c r="B1" s="176" t="str">
        <f>Accueil!A7</f>
        <v>AO/ASSOCIATION SESAME AUTISME 44</v>
      </c>
      <c r="C1" s="176"/>
      <c r="D1" s="176"/>
      <c r="E1" s="176" t="str">
        <f>Accueil!A7</f>
        <v>AO/ASSOCIATION SESAME AUTISME 44</v>
      </c>
      <c r="F1" s="176"/>
      <c r="G1" s="176"/>
      <c r="H1" s="176"/>
      <c r="I1" s="176"/>
      <c r="J1" s="176"/>
      <c r="K1" s="176"/>
      <c r="L1" s="176"/>
    </row>
    <row r="2" spans="1:12" s="55" customFormat="1" ht="17.100000000000001" customHeight="1" x14ac:dyDescent="0.25">
      <c r="B2" s="177" t="s">
        <v>24</v>
      </c>
      <c r="C2" s="177"/>
      <c r="D2" s="177"/>
      <c r="E2" s="177" t="s">
        <v>28</v>
      </c>
      <c r="F2" s="177"/>
      <c r="G2" s="177"/>
      <c r="H2" s="177"/>
      <c r="I2" s="177"/>
      <c r="J2" s="177"/>
      <c r="K2" s="177"/>
      <c r="L2" s="177"/>
    </row>
    <row r="3" spans="1:12" s="55" customFormat="1" ht="17.100000000000001" customHeight="1" thickBot="1" x14ac:dyDescent="0.3"/>
    <row r="4" spans="1:12" s="55" customFormat="1" ht="17.100000000000001" customHeight="1" thickBot="1" x14ac:dyDescent="0.3">
      <c r="A4" s="54"/>
      <c r="B4" s="4" t="str">
        <f>"MATERIEL N°" &amp;$A$4</f>
        <v>MATERIEL N°</v>
      </c>
      <c r="C4" s="56" t="s">
        <v>11</v>
      </c>
      <c r="D4" s="56"/>
      <c r="E4" s="64" t="str">
        <f>"MATERIEL N°" &amp;$A$4</f>
        <v>MATERIEL N°</v>
      </c>
      <c r="F4" s="56" t="s">
        <v>11</v>
      </c>
      <c r="G4" s="185"/>
      <c r="H4" s="206"/>
      <c r="I4" s="206"/>
      <c r="J4" s="206"/>
      <c r="K4" s="206"/>
      <c r="L4" s="186"/>
    </row>
    <row r="5" spans="1:12" s="55" customFormat="1" ht="17.100000000000001" customHeight="1" x14ac:dyDescent="0.25">
      <c r="B5" s="56" t="s">
        <v>0</v>
      </c>
      <c r="C5" s="178" t="s">
        <v>166</v>
      </c>
      <c r="D5" s="178"/>
      <c r="E5" s="63" t="s">
        <v>0</v>
      </c>
      <c r="F5" s="171" t="str">
        <f>C5</f>
        <v>IMPRIMANTE DEPARTEMENTALE A4 N&amp;B 40ppm</v>
      </c>
      <c r="G5" s="172"/>
      <c r="H5" s="172"/>
      <c r="I5" s="172"/>
      <c r="J5" s="172"/>
      <c r="K5" s="172"/>
      <c r="L5" s="172"/>
    </row>
    <row r="6" spans="1:12" s="55" customFormat="1" ht="17.100000000000001" customHeight="1" x14ac:dyDescent="0.25">
      <c r="B6" s="56" t="s">
        <v>1</v>
      </c>
      <c r="C6" s="189"/>
      <c r="D6" s="190"/>
      <c r="E6" s="57"/>
      <c r="F6" s="57"/>
      <c r="G6" s="57"/>
    </row>
    <row r="7" spans="1:12" s="55" customFormat="1" ht="17.100000000000001" customHeight="1" x14ac:dyDescent="0.25">
      <c r="E7" s="182" t="s">
        <v>95</v>
      </c>
      <c r="F7" s="183"/>
      <c r="G7" s="183"/>
      <c r="H7" s="183"/>
      <c r="I7" s="183"/>
      <c r="J7" s="183"/>
      <c r="K7" s="183"/>
      <c r="L7" s="184"/>
    </row>
    <row r="8" spans="1:12" s="55" customFormat="1" ht="17.100000000000001" customHeight="1" x14ac:dyDescent="0.25">
      <c r="B8" s="16" t="s">
        <v>9</v>
      </c>
      <c r="C8" s="119" t="s">
        <v>7</v>
      </c>
      <c r="D8" s="119" t="s">
        <v>8</v>
      </c>
      <c r="E8" s="187" t="s">
        <v>31</v>
      </c>
      <c r="F8" s="188"/>
      <c r="G8" s="61" t="s">
        <v>173</v>
      </c>
      <c r="H8" s="61" t="str">
        <f>Accueil!$B$13</f>
        <v>Achat</v>
      </c>
      <c r="I8" s="61" t="e">
        <f>Accueil!#REF!</f>
        <v>#REF!</v>
      </c>
      <c r="J8" s="61" t="e">
        <f>Accueil!#REF!</f>
        <v>#REF!</v>
      </c>
      <c r="K8" s="61" t="e">
        <f>Accueil!#REF!</f>
        <v>#REF!</v>
      </c>
      <c r="L8" s="61" t="str">
        <f>Accueil!$C$13</f>
        <v>Crédit Bail 20 Trimestres</v>
      </c>
    </row>
    <row r="9" spans="1:12" s="55" customFormat="1" ht="17.100000000000001" customHeight="1" x14ac:dyDescent="0.25">
      <c r="B9" s="56" t="s">
        <v>3</v>
      </c>
      <c r="C9" s="118">
        <v>40</v>
      </c>
      <c r="D9" s="118"/>
      <c r="E9" s="168" t="str">
        <f>"Matériel n°" &amp;$A$4</f>
        <v>Matériel n°</v>
      </c>
      <c r="F9" s="170"/>
      <c r="G9" s="118"/>
      <c r="H9" s="116"/>
      <c r="I9" s="118"/>
      <c r="J9" s="118"/>
      <c r="K9" s="118"/>
      <c r="L9" s="118"/>
    </row>
    <row r="10" spans="1:12" s="55" customFormat="1" ht="17.100000000000001" customHeight="1" x14ac:dyDescent="0.25">
      <c r="B10" s="56" t="s">
        <v>20</v>
      </c>
      <c r="C10" s="118">
        <v>512</v>
      </c>
      <c r="D10" s="118"/>
      <c r="E10" s="168" t="s">
        <v>32</v>
      </c>
      <c r="F10" s="170"/>
      <c r="G10" s="118"/>
      <c r="H10" s="116"/>
      <c r="I10" s="118"/>
      <c r="J10" s="118"/>
      <c r="K10" s="118"/>
      <c r="L10" s="118"/>
    </row>
    <row r="11" spans="1:12" s="55" customFormat="1" ht="17.100000000000001" customHeight="1" x14ac:dyDescent="0.25">
      <c r="B11" s="56" t="s">
        <v>77</v>
      </c>
      <c r="C11" s="118">
        <v>500</v>
      </c>
      <c r="D11" s="118"/>
      <c r="E11" s="2"/>
      <c r="F11" s="2"/>
      <c r="G11" s="2"/>
      <c r="H11" s="2"/>
      <c r="I11" s="2"/>
      <c r="J11" s="2"/>
      <c r="K11" s="2"/>
      <c r="L11" s="2"/>
    </row>
    <row r="12" spans="1:12" s="55" customFormat="1" ht="17.100000000000001" customHeight="1" x14ac:dyDescent="0.25">
      <c r="B12" s="56" t="s">
        <v>4</v>
      </c>
      <c r="C12" s="118">
        <v>50</v>
      </c>
      <c r="D12" s="118"/>
      <c r="E12" s="181" t="s">
        <v>96</v>
      </c>
      <c r="F12" s="181"/>
      <c r="G12" s="181"/>
      <c r="H12" s="181"/>
      <c r="I12" s="181"/>
      <c r="J12" s="181"/>
      <c r="K12" s="181"/>
      <c r="L12" s="181"/>
    </row>
    <row r="13" spans="1:12" s="55" customFormat="1" ht="17.100000000000001" customHeight="1" x14ac:dyDescent="0.25">
      <c r="B13" s="56" t="s">
        <v>5</v>
      </c>
      <c r="C13" s="118">
        <v>1050</v>
      </c>
      <c r="D13" s="118"/>
      <c r="E13" s="61" t="s">
        <v>33</v>
      </c>
      <c r="F13" s="61" t="s">
        <v>34</v>
      </c>
      <c r="G13" s="61" t="s">
        <v>173</v>
      </c>
      <c r="H13" s="61" t="str">
        <f>Accueil!$B$13</f>
        <v>Achat</v>
      </c>
      <c r="I13" s="61" t="e">
        <f>Accueil!#REF!</f>
        <v>#REF!</v>
      </c>
      <c r="J13" s="61" t="e">
        <f>Accueil!#REF!</f>
        <v>#REF!</v>
      </c>
      <c r="K13" s="61" t="e">
        <f>Accueil!#REF!</f>
        <v>#REF!</v>
      </c>
      <c r="L13" s="61" t="str">
        <f>Accueil!$C$13</f>
        <v>Crédit Bail 20 Trimestres</v>
      </c>
    </row>
    <row r="14" spans="1:12" s="55" customFormat="1" ht="17.100000000000001" customHeight="1" x14ac:dyDescent="0.25">
      <c r="E14" s="116" t="str">
        <f>"Matériel n°" &amp;$A$4</f>
        <v>Matériel n°</v>
      </c>
      <c r="F14" s="118">
        <f>C6</f>
        <v>0</v>
      </c>
      <c r="G14" s="118"/>
      <c r="H14" s="118"/>
      <c r="I14" s="118"/>
      <c r="J14" s="118"/>
      <c r="K14" s="118"/>
      <c r="L14" s="118"/>
    </row>
    <row r="15" spans="1:12" s="55" customFormat="1" ht="17.100000000000001" customHeight="1" x14ac:dyDescent="0.25">
      <c r="B15" s="16" t="s">
        <v>6</v>
      </c>
      <c r="C15" s="119" t="s">
        <v>12</v>
      </c>
      <c r="D15" s="119" t="s">
        <v>8</v>
      </c>
      <c r="E15" s="116" t="s">
        <v>32</v>
      </c>
      <c r="F15" s="118"/>
      <c r="G15" s="118"/>
      <c r="H15" s="118"/>
      <c r="I15" s="118"/>
      <c r="J15" s="118"/>
      <c r="K15" s="118"/>
      <c r="L15" s="118"/>
    </row>
    <row r="16" spans="1:12" s="55" customFormat="1" ht="17.100000000000001" customHeight="1" x14ac:dyDescent="0.25">
      <c r="B16" s="202" t="s">
        <v>99</v>
      </c>
      <c r="C16" s="204" t="s">
        <v>13</v>
      </c>
      <c r="D16" s="204"/>
      <c r="E16" s="181" t="s">
        <v>36</v>
      </c>
      <c r="F16" s="181"/>
      <c r="G16" s="117"/>
      <c r="H16" s="59"/>
      <c r="I16" s="59"/>
      <c r="J16" s="59"/>
      <c r="K16" s="59"/>
      <c r="L16" s="59"/>
    </row>
    <row r="17" spans="1:12" s="55" customFormat="1" ht="17.100000000000001" customHeight="1" x14ac:dyDescent="0.25">
      <c r="B17" s="203"/>
      <c r="C17" s="205"/>
      <c r="D17" s="205"/>
      <c r="E17" s="181" t="str">
        <f>IF(Accueil!$B$12="Oui","SOMME DES LOYERS LOA 4 T","-")</f>
        <v>SOMME DES LOYERS LOA 4 T</v>
      </c>
      <c r="F17" s="181"/>
      <c r="G17" s="62"/>
      <c r="H17" s="118"/>
      <c r="I17" s="59"/>
      <c r="J17" s="59"/>
      <c r="K17" s="59"/>
      <c r="L17" s="59"/>
    </row>
    <row r="18" spans="1:12" s="55" customFormat="1" ht="17.100000000000001" customHeight="1" x14ac:dyDescent="0.25">
      <c r="B18" s="202" t="s">
        <v>155</v>
      </c>
      <c r="C18" s="204" t="s">
        <v>13</v>
      </c>
      <c r="D18" s="204"/>
      <c r="E18" s="181" t="e">
        <f>IF(Accueil!#REF!="Oui","SOMME DES LOYERS LOA 8 T","-")</f>
        <v>#REF!</v>
      </c>
      <c r="F18" s="181"/>
      <c r="G18" s="62"/>
      <c r="H18" s="59"/>
      <c r="I18" s="118"/>
      <c r="J18" s="59"/>
      <c r="K18" s="59"/>
      <c r="L18" s="59"/>
    </row>
    <row r="19" spans="1:12" s="55" customFormat="1" ht="17.100000000000001" customHeight="1" x14ac:dyDescent="0.25">
      <c r="B19" s="203"/>
      <c r="C19" s="205"/>
      <c r="D19" s="205"/>
      <c r="E19" s="181" t="e">
        <f>IF(Accueil!#REF!="Oui","SOMME DES LOYERS LOA 12 T","-")</f>
        <v>#REF!</v>
      </c>
      <c r="F19" s="181"/>
      <c r="G19" s="62"/>
      <c r="H19" s="59"/>
      <c r="I19" s="59"/>
      <c r="J19" s="118"/>
      <c r="K19" s="59"/>
      <c r="L19" s="59"/>
    </row>
    <row r="20" spans="1:12" s="55" customFormat="1" ht="17.100000000000001" customHeight="1" x14ac:dyDescent="0.25">
      <c r="E20" s="181" t="e">
        <f>IF(Accueil!#REF!="Oui","SOMME DES LOYERS LOA 16 T","-")</f>
        <v>#REF!</v>
      </c>
      <c r="F20" s="181"/>
      <c r="G20" s="62"/>
      <c r="H20" s="59"/>
      <c r="I20" s="59"/>
      <c r="J20" s="59"/>
      <c r="K20" s="60"/>
      <c r="L20" s="59"/>
    </row>
    <row r="21" spans="1:12" s="55" customFormat="1" ht="17.100000000000001" customHeight="1" x14ac:dyDescent="0.25">
      <c r="B21" s="16" t="s">
        <v>10</v>
      </c>
      <c r="C21" s="119" t="s">
        <v>7</v>
      </c>
      <c r="D21" s="119" t="s">
        <v>8</v>
      </c>
      <c r="E21" s="181" t="str">
        <f>IF(Accueil!$C$12="Oui","SOMME DES LOYERS LOA 20 T","-")</f>
        <v>SOMME DES LOYERS LOA 20 T</v>
      </c>
      <c r="F21" s="181"/>
      <c r="G21" s="62"/>
      <c r="H21" s="59"/>
      <c r="I21" s="59"/>
      <c r="J21" s="59"/>
      <c r="K21" s="59"/>
      <c r="L21" s="116"/>
    </row>
    <row r="22" spans="1:12" s="55" customFormat="1" ht="17.100000000000001" customHeight="1" x14ac:dyDescent="0.25">
      <c r="A22" s="191" t="s">
        <v>14</v>
      </c>
      <c r="B22" s="56" t="s">
        <v>23</v>
      </c>
      <c r="C22" s="118">
        <v>500</v>
      </c>
      <c r="D22" s="118"/>
    </row>
    <row r="23" spans="1:12" s="55" customFormat="1" ht="17.100000000000001" customHeight="1" x14ac:dyDescent="0.25">
      <c r="A23" s="192"/>
      <c r="B23" s="58" t="s">
        <v>15</v>
      </c>
      <c r="C23" s="118">
        <v>500</v>
      </c>
      <c r="D23" s="118"/>
    </row>
    <row r="24" spans="1:12" s="55" customFormat="1" ht="17.100000000000001" customHeight="1" x14ac:dyDescent="0.25"/>
    <row r="25" spans="1:12" s="55" customFormat="1" ht="17.100000000000001" customHeight="1" x14ac:dyDescent="0.25">
      <c r="B25" s="193" t="s">
        <v>26</v>
      </c>
      <c r="C25" s="194"/>
      <c r="D25" s="195"/>
    </row>
    <row r="26" spans="1:12" s="55" customFormat="1" ht="17.100000000000001" customHeight="1" x14ac:dyDescent="0.25">
      <c r="B26" s="196"/>
      <c r="C26" s="197"/>
      <c r="D26" s="198"/>
    </row>
    <row r="27" spans="1:12" s="55" customFormat="1" ht="17.100000000000001" customHeight="1" x14ac:dyDescent="0.25">
      <c r="B27" s="196"/>
      <c r="C27" s="197"/>
      <c r="D27" s="198"/>
    </row>
    <row r="28" spans="1:12" s="55" customFormat="1" ht="17.100000000000001" customHeight="1" x14ac:dyDescent="0.25">
      <c r="B28" s="196"/>
      <c r="C28" s="197"/>
      <c r="D28" s="198"/>
    </row>
    <row r="29" spans="1:12" s="55" customFormat="1" ht="17.100000000000001" customHeight="1" x14ac:dyDescent="0.25">
      <c r="B29" s="196"/>
      <c r="C29" s="197"/>
      <c r="D29" s="198"/>
    </row>
    <row r="30" spans="1:12" s="55" customFormat="1" ht="17.100000000000001" customHeight="1" x14ac:dyDescent="0.25">
      <c r="B30" s="196"/>
      <c r="C30" s="197"/>
      <c r="D30" s="198"/>
    </row>
    <row r="31" spans="1:12" s="55" customFormat="1" ht="17.100000000000001" customHeight="1" x14ac:dyDescent="0.25">
      <c r="B31" s="196"/>
      <c r="C31" s="197"/>
      <c r="D31" s="198"/>
    </row>
    <row r="32" spans="1:12" s="55" customFormat="1" ht="17.100000000000001" customHeight="1" x14ac:dyDescent="0.25">
      <c r="B32" s="199"/>
      <c r="C32" s="200"/>
      <c r="D32" s="201"/>
    </row>
  </sheetData>
  <mergeCells count="27">
    <mergeCell ref="E20:F20"/>
    <mergeCell ref="E21:F21"/>
    <mergeCell ref="A22:A23"/>
    <mergeCell ref="B25:D32"/>
    <mergeCell ref="B16:B17"/>
    <mergeCell ref="C16:C17"/>
    <mergeCell ref="D16:D17"/>
    <mergeCell ref="E16:F16"/>
    <mergeCell ref="E17:F17"/>
    <mergeCell ref="B18:B19"/>
    <mergeCell ref="C18:C19"/>
    <mergeCell ref="D18:D19"/>
    <mergeCell ref="E18:F18"/>
    <mergeCell ref="E19:F19"/>
    <mergeCell ref="E12:L12"/>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sheetPr>
  <dimension ref="A1:H29"/>
  <sheetViews>
    <sheetView view="pageLayout" zoomScaleNormal="100" workbookViewId="0">
      <selection activeCell="A21" sqref="A21:XFD22"/>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5" bestFit="1" customWidth="1"/>
    <col min="6" max="6" width="11.140625" style="55" bestFit="1" customWidth="1"/>
    <col min="7" max="7" width="50.28515625" style="55" customWidth="1"/>
    <col min="8" max="8" width="50.28515625" customWidth="1"/>
  </cols>
  <sheetData>
    <row r="1" spans="1:8" s="3" customFormat="1" ht="17.100000000000001" customHeight="1" x14ac:dyDescent="0.25">
      <c r="B1" s="176" t="str">
        <f>Accueil!A7</f>
        <v>AO/ASSOCIATION SESAME AUTISME 44</v>
      </c>
      <c r="C1" s="176"/>
      <c r="D1" s="176"/>
      <c r="E1" s="176" t="str">
        <f>Accueil!A7</f>
        <v>AO/ASSOCIATION SESAME AUTISME 44</v>
      </c>
      <c r="F1" s="176"/>
      <c r="G1" s="176"/>
      <c r="H1" s="176"/>
    </row>
    <row r="2" spans="1:8" s="3" customFormat="1" ht="17.100000000000001" customHeight="1" x14ac:dyDescent="0.25">
      <c r="B2" s="177" t="s">
        <v>24</v>
      </c>
      <c r="C2" s="177"/>
      <c r="D2" s="177"/>
      <c r="E2" s="177" t="s">
        <v>28</v>
      </c>
      <c r="F2" s="177"/>
      <c r="G2" s="177"/>
      <c r="H2" s="177"/>
    </row>
    <row r="3" spans="1:8" s="3" customFormat="1" ht="17.100000000000001" customHeight="1" thickBot="1" x14ac:dyDescent="0.3">
      <c r="E3" s="55"/>
      <c r="F3" s="55"/>
      <c r="G3" s="55"/>
      <c r="H3" s="55"/>
    </row>
    <row r="4" spans="1:8" s="3" customFormat="1" ht="17.100000000000001" customHeight="1" thickBot="1" x14ac:dyDescent="0.3">
      <c r="A4" s="54">
        <v>3</v>
      </c>
      <c r="B4" s="4" t="str">
        <f>"MATERIEL N°" &amp;$A$4</f>
        <v>MATERIEL N°3</v>
      </c>
      <c r="C4" s="5" t="s">
        <v>11</v>
      </c>
      <c r="D4" s="5"/>
      <c r="E4" s="64" t="str">
        <f>"MATERIEL N°" &amp;$A$4</f>
        <v>MATERIEL N°3</v>
      </c>
      <c r="F4" s="56" t="s">
        <v>11</v>
      </c>
      <c r="G4" s="185"/>
      <c r="H4" s="186"/>
    </row>
    <row r="5" spans="1:8" s="3" customFormat="1" ht="17.100000000000001" customHeight="1" x14ac:dyDescent="0.25">
      <c r="B5" s="5" t="s">
        <v>0</v>
      </c>
      <c r="C5" s="178" t="s">
        <v>79</v>
      </c>
      <c r="D5" s="178"/>
      <c r="E5" s="63" t="s">
        <v>0</v>
      </c>
      <c r="F5" s="171" t="str">
        <f>C5</f>
        <v>MFP LOCAL A4 N&amp;B</v>
      </c>
      <c r="G5" s="172"/>
      <c r="H5" s="172"/>
    </row>
    <row r="6" spans="1:8" s="3" customFormat="1" ht="17.100000000000001" customHeight="1" x14ac:dyDescent="0.25">
      <c r="B6" s="5" t="s">
        <v>1</v>
      </c>
      <c r="C6" s="189">
        <v>2</v>
      </c>
      <c r="D6" s="190"/>
      <c r="E6" s="57"/>
      <c r="F6" s="57"/>
      <c r="G6" s="57"/>
      <c r="H6" s="55"/>
    </row>
    <row r="7" spans="1:8" s="3" customFormat="1" ht="17.100000000000001" customHeight="1" x14ac:dyDescent="0.25">
      <c r="E7" s="182" t="s">
        <v>95</v>
      </c>
      <c r="F7" s="183"/>
      <c r="G7" s="183"/>
      <c r="H7" s="184"/>
    </row>
    <row r="8" spans="1:8" s="3" customFormat="1" ht="17.100000000000001" customHeight="1" x14ac:dyDescent="0.25">
      <c r="B8" s="16" t="s">
        <v>9</v>
      </c>
      <c r="C8" s="50" t="s">
        <v>7</v>
      </c>
      <c r="D8" s="50" t="s">
        <v>8</v>
      </c>
      <c r="E8" s="187" t="s">
        <v>31</v>
      </c>
      <c r="F8" s="188"/>
      <c r="G8" s="61" t="s">
        <v>173</v>
      </c>
      <c r="H8" s="61" t="str">
        <f>Accueil!$C$13</f>
        <v>Crédit Bail 20 Trimestres</v>
      </c>
    </row>
    <row r="9" spans="1:8" s="3" customFormat="1" ht="17.100000000000001" customHeight="1" x14ac:dyDescent="0.25">
      <c r="B9" s="17" t="s">
        <v>3</v>
      </c>
      <c r="C9" s="40" t="s">
        <v>177</v>
      </c>
      <c r="D9" s="40"/>
      <c r="E9" s="168" t="str">
        <f>"Matériel n°" &amp;$A$4</f>
        <v>Matériel n°3</v>
      </c>
      <c r="F9" s="170"/>
      <c r="G9" s="104"/>
      <c r="H9" s="104"/>
    </row>
    <row r="10" spans="1:8" s="3" customFormat="1" ht="17.100000000000001" customHeight="1" x14ac:dyDescent="0.25">
      <c r="B10" s="5" t="s">
        <v>21</v>
      </c>
      <c r="C10" s="40">
        <v>20</v>
      </c>
      <c r="D10" s="40"/>
      <c r="E10" s="168" t="s">
        <v>92</v>
      </c>
      <c r="F10" s="170"/>
      <c r="G10" s="104"/>
      <c r="H10" s="104"/>
    </row>
    <row r="11" spans="1:8" s="3" customFormat="1" ht="17.100000000000001" customHeight="1" x14ac:dyDescent="0.25">
      <c r="B11" s="5" t="s">
        <v>20</v>
      </c>
      <c r="C11" s="40">
        <v>512</v>
      </c>
      <c r="D11" s="39"/>
      <c r="E11" s="168" t="s">
        <v>185</v>
      </c>
      <c r="F11" s="170"/>
      <c r="G11" s="125"/>
      <c r="H11" s="125"/>
    </row>
    <row r="12" spans="1:8" s="3" customFormat="1" ht="17.100000000000001" customHeight="1" x14ac:dyDescent="0.25">
      <c r="B12" s="5" t="s">
        <v>23</v>
      </c>
      <c r="C12" s="40">
        <v>250</v>
      </c>
      <c r="D12" s="40"/>
      <c r="E12" s="105"/>
      <c r="F12" s="105"/>
      <c r="G12" s="105"/>
      <c r="H12" s="105"/>
    </row>
    <row r="13" spans="1:8" s="3" customFormat="1" ht="17.100000000000001" customHeight="1" x14ac:dyDescent="0.25">
      <c r="B13" s="5" t="s">
        <v>4</v>
      </c>
      <c r="C13" s="40">
        <v>50</v>
      </c>
      <c r="D13" s="40"/>
      <c r="E13" s="181" t="s">
        <v>96</v>
      </c>
      <c r="F13" s="181"/>
      <c r="G13" s="181"/>
      <c r="H13" s="181"/>
    </row>
    <row r="14" spans="1:8" s="3" customFormat="1" ht="17.100000000000001" customHeight="1" x14ac:dyDescent="0.25">
      <c r="B14" s="5" t="s">
        <v>5</v>
      </c>
      <c r="C14" s="40">
        <v>300</v>
      </c>
      <c r="D14" s="40"/>
      <c r="E14" s="61" t="s">
        <v>33</v>
      </c>
      <c r="F14" s="61" t="s">
        <v>34</v>
      </c>
      <c r="G14" s="61" t="s">
        <v>173</v>
      </c>
      <c r="H14" s="61" t="str">
        <f>Accueil!$C$13</f>
        <v>Crédit Bail 20 Trimestres</v>
      </c>
    </row>
    <row r="15" spans="1:8" s="3" customFormat="1" ht="17.100000000000001" customHeight="1" x14ac:dyDescent="0.25">
      <c r="E15" s="101" t="str">
        <f>"Matériel n°" &amp;$A$4</f>
        <v>Matériel n°3</v>
      </c>
      <c r="F15" s="104">
        <f>C6</f>
        <v>2</v>
      </c>
      <c r="G15" s="104"/>
      <c r="H15" s="104"/>
    </row>
    <row r="16" spans="1:8" s="3" customFormat="1" ht="17.100000000000001" customHeight="1" x14ac:dyDescent="0.25">
      <c r="B16" s="16" t="s">
        <v>6</v>
      </c>
      <c r="C16" s="100" t="s">
        <v>12</v>
      </c>
      <c r="D16" s="100" t="s">
        <v>8</v>
      </c>
      <c r="E16" s="101" t="s">
        <v>92</v>
      </c>
      <c r="F16" s="104">
        <v>0</v>
      </c>
      <c r="G16" s="104"/>
      <c r="H16" s="104"/>
    </row>
    <row r="17" spans="1:8" s="3" customFormat="1" ht="17.100000000000001" customHeight="1" x14ac:dyDescent="0.25">
      <c r="B17" s="128" t="s">
        <v>99</v>
      </c>
      <c r="C17" s="128" t="s">
        <v>13</v>
      </c>
      <c r="D17" s="128"/>
      <c r="E17" s="130" t="s">
        <v>185</v>
      </c>
      <c r="F17" s="125">
        <v>2</v>
      </c>
      <c r="G17" s="125"/>
      <c r="H17" s="125"/>
    </row>
    <row r="18" spans="1:8" s="3" customFormat="1" ht="17.100000000000001" customHeight="1" x14ac:dyDescent="0.25">
      <c r="B18" s="128" t="s">
        <v>155</v>
      </c>
      <c r="C18" s="128" t="s">
        <v>13</v>
      </c>
      <c r="D18" s="128"/>
      <c r="E18" s="182" t="s">
        <v>36</v>
      </c>
      <c r="F18" s="184"/>
      <c r="G18" s="102"/>
      <c r="H18" s="59"/>
    </row>
    <row r="19" spans="1:8" s="3" customFormat="1" ht="17.100000000000001" customHeight="1" x14ac:dyDescent="0.25">
      <c r="E19" s="182" t="str">
        <f>IF(Accueil!$C$12="Oui","SOMME DES LOYERS LOA 20 T","-")</f>
        <v>SOMME DES LOYERS LOA 20 T</v>
      </c>
      <c r="F19" s="184"/>
      <c r="G19" s="62"/>
      <c r="H19" s="101"/>
    </row>
    <row r="20" spans="1:8" s="3" customFormat="1" ht="17.100000000000001" customHeight="1" x14ac:dyDescent="0.25">
      <c r="B20" s="16" t="s">
        <v>10</v>
      </c>
      <c r="C20" s="50" t="s">
        <v>7</v>
      </c>
      <c r="D20" s="50" t="s">
        <v>8</v>
      </c>
      <c r="E20" s="55"/>
      <c r="F20" s="55"/>
      <c r="G20" s="55"/>
      <c r="H20" s="55"/>
    </row>
    <row r="21" spans="1:8" s="3" customFormat="1" ht="17.100000000000001" customHeight="1" x14ac:dyDescent="0.25">
      <c r="A21" s="16" t="s">
        <v>89</v>
      </c>
      <c r="B21" s="11" t="s">
        <v>82</v>
      </c>
      <c r="C21" s="40" t="s">
        <v>13</v>
      </c>
      <c r="D21" s="40"/>
      <c r="E21" s="55"/>
      <c r="F21" s="55"/>
      <c r="G21" s="55"/>
      <c r="H21" s="55"/>
    </row>
    <row r="22" spans="1:8" s="126" customFormat="1" ht="17.100000000000001" customHeight="1" x14ac:dyDescent="0.25">
      <c r="A22" s="129" t="s">
        <v>182</v>
      </c>
      <c r="B22" s="127" t="s">
        <v>183</v>
      </c>
      <c r="C22" s="125" t="s">
        <v>84</v>
      </c>
      <c r="D22" s="125"/>
      <c r="E22" s="55"/>
      <c r="F22" s="55"/>
      <c r="G22" s="55"/>
      <c r="H22" s="55"/>
    </row>
    <row r="23" spans="1:8" s="3" customFormat="1" ht="17.100000000000001" customHeight="1" x14ac:dyDescent="0.25">
      <c r="C23" s="2"/>
      <c r="D23" s="2"/>
      <c r="E23" s="55"/>
      <c r="F23" s="55"/>
      <c r="G23" s="55"/>
      <c r="H23" s="55"/>
    </row>
    <row r="24" spans="1:8" s="3" customFormat="1" ht="17.100000000000001" customHeight="1" x14ac:dyDescent="0.25">
      <c r="B24" s="193" t="s">
        <v>26</v>
      </c>
      <c r="C24" s="194"/>
      <c r="D24" s="195"/>
      <c r="E24" s="126"/>
      <c r="F24" s="126"/>
      <c r="G24" s="126"/>
      <c r="H24" s="126"/>
    </row>
    <row r="25" spans="1:8" s="3" customFormat="1" ht="17.100000000000001" customHeight="1" x14ac:dyDescent="0.25">
      <c r="B25" s="196"/>
      <c r="C25" s="197"/>
      <c r="D25" s="198"/>
      <c r="E25" s="55"/>
      <c r="F25" s="55"/>
      <c r="G25" s="55"/>
      <c r="H25" s="55"/>
    </row>
    <row r="26" spans="1:8" s="3" customFormat="1" ht="17.100000000000001" customHeight="1" x14ac:dyDescent="0.25">
      <c r="B26" s="196"/>
      <c r="C26" s="197"/>
      <c r="D26" s="198"/>
      <c r="E26" s="55"/>
      <c r="F26" s="55"/>
      <c r="G26" s="55"/>
      <c r="H26"/>
    </row>
    <row r="27" spans="1:8" s="3" customFormat="1" ht="17.100000000000001" customHeight="1" x14ac:dyDescent="0.25">
      <c r="B27" s="196"/>
      <c r="C27" s="197"/>
      <c r="D27" s="198"/>
      <c r="E27" s="55"/>
      <c r="F27" s="55"/>
      <c r="G27" s="55"/>
      <c r="H27"/>
    </row>
    <row r="28" spans="1:8" s="3" customFormat="1" ht="17.100000000000001" customHeight="1" x14ac:dyDescent="0.25">
      <c r="B28" s="199"/>
      <c r="C28" s="200"/>
      <c r="D28" s="201"/>
      <c r="E28" s="55"/>
      <c r="F28" s="55"/>
      <c r="G28" s="55"/>
      <c r="H28"/>
    </row>
    <row r="29" spans="1:8" s="3" customFormat="1" ht="17.100000000000001" customHeight="1" x14ac:dyDescent="0.25">
      <c r="A29"/>
      <c r="B29"/>
      <c r="C29"/>
      <c r="D29"/>
      <c r="E29" s="55"/>
      <c r="F29" s="55"/>
      <c r="G29" s="55"/>
      <c r="H29"/>
    </row>
  </sheetData>
  <mergeCells count="17">
    <mergeCell ref="E11:F11"/>
    <mergeCell ref="E19:F19"/>
    <mergeCell ref="B24:D28"/>
    <mergeCell ref="C5:D5"/>
    <mergeCell ref="C6:D6"/>
    <mergeCell ref="F5:H5"/>
    <mergeCell ref="E7:H7"/>
    <mergeCell ref="E10:F10"/>
    <mergeCell ref="E8:F8"/>
    <mergeCell ref="E9:F9"/>
    <mergeCell ref="E13:H13"/>
    <mergeCell ref="E18:F18"/>
    <mergeCell ref="B1:D1"/>
    <mergeCell ref="B2:D2"/>
    <mergeCell ref="E1:H1"/>
    <mergeCell ref="E2:H2"/>
    <mergeCell ref="G4:H4"/>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sheetPr>
  <dimension ref="A1:H35"/>
  <sheetViews>
    <sheetView view="pageLayout" topLeftCell="A4" zoomScaleNormal="100" workbookViewId="0">
      <selection activeCell="C6" sqref="C6:D6"/>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s="3" customFormat="1" ht="17.100000000000001" customHeight="1" x14ac:dyDescent="0.25">
      <c r="B1" s="176" t="str">
        <f>Accueil!A7</f>
        <v>AO/ASSOCIATION SESAME AUTISME 44</v>
      </c>
      <c r="C1" s="176"/>
      <c r="D1" s="176"/>
      <c r="E1" s="176" t="str">
        <f>Accueil!A7</f>
        <v>AO/ASSOCIATION SESAME AUTISME 44</v>
      </c>
      <c r="F1" s="176"/>
      <c r="G1" s="176"/>
      <c r="H1" s="176"/>
    </row>
    <row r="2" spans="1:8" s="3" customFormat="1" ht="17.100000000000001" customHeight="1" x14ac:dyDescent="0.25">
      <c r="B2" s="177" t="s">
        <v>24</v>
      </c>
      <c r="C2" s="177"/>
      <c r="D2" s="177"/>
      <c r="E2" s="176">
        <f>Accueil!A8</f>
        <v>0</v>
      </c>
      <c r="F2" s="176"/>
      <c r="G2" s="176"/>
      <c r="H2" s="176"/>
    </row>
    <row r="3" spans="1:8" s="3" customFormat="1" ht="17.100000000000001" customHeight="1" x14ac:dyDescent="0.25">
      <c r="E3" s="177" t="s">
        <v>28</v>
      </c>
      <c r="F3" s="177"/>
      <c r="G3" s="177"/>
      <c r="H3" s="177"/>
    </row>
    <row r="4" spans="1:8" s="3" customFormat="1" ht="17.100000000000001" customHeight="1" thickBot="1" x14ac:dyDescent="0.3">
      <c r="A4" s="54">
        <v>4</v>
      </c>
      <c r="B4" s="4" t="str">
        <f>"MATERIEL N°" &amp;$A$4</f>
        <v>MATERIEL N°4</v>
      </c>
      <c r="C4" s="5" t="s">
        <v>11</v>
      </c>
      <c r="D4" s="5"/>
      <c r="E4" s="126"/>
      <c r="F4" s="126"/>
      <c r="G4" s="126"/>
      <c r="H4" s="126"/>
    </row>
    <row r="5" spans="1:8" s="3" customFormat="1" ht="17.100000000000001" customHeight="1" thickBot="1" x14ac:dyDescent="0.3">
      <c r="B5" s="5" t="s">
        <v>0</v>
      </c>
      <c r="C5" s="178" t="s">
        <v>19</v>
      </c>
      <c r="D5" s="178"/>
      <c r="E5" s="64" t="str">
        <f>"MATERIEL N°" &amp;$A$4</f>
        <v>MATERIEL N°4</v>
      </c>
      <c r="F5" s="127" t="s">
        <v>11</v>
      </c>
      <c r="G5" s="185"/>
      <c r="H5" s="186"/>
    </row>
    <row r="6" spans="1:8" s="3" customFormat="1" ht="17.100000000000001" customHeight="1" x14ac:dyDescent="0.25">
      <c r="B6" s="5" t="s">
        <v>1</v>
      </c>
      <c r="C6" s="189">
        <v>4</v>
      </c>
      <c r="D6" s="190"/>
      <c r="E6" s="63" t="s">
        <v>0</v>
      </c>
      <c r="F6" s="171">
        <f>C6</f>
        <v>4</v>
      </c>
      <c r="G6" s="172"/>
      <c r="H6" s="172"/>
    </row>
    <row r="7" spans="1:8" s="3" customFormat="1" ht="17.100000000000001" customHeight="1" x14ac:dyDescent="0.25">
      <c r="E7" s="57"/>
      <c r="F7" s="57"/>
      <c r="G7" s="57"/>
      <c r="H7" s="126"/>
    </row>
    <row r="8" spans="1:8" s="3" customFormat="1" ht="17.100000000000001" customHeight="1" x14ac:dyDescent="0.25">
      <c r="B8" s="16" t="s">
        <v>9</v>
      </c>
      <c r="C8" s="25" t="s">
        <v>7</v>
      </c>
      <c r="D8" s="25" t="s">
        <v>8</v>
      </c>
      <c r="E8" s="182" t="s">
        <v>95</v>
      </c>
      <c r="F8" s="183"/>
      <c r="G8" s="183"/>
      <c r="H8" s="184"/>
    </row>
    <row r="9" spans="1:8" s="3" customFormat="1" ht="17.100000000000001" customHeight="1" x14ac:dyDescent="0.25">
      <c r="B9" s="17" t="s">
        <v>3</v>
      </c>
      <c r="C9" s="146" t="s">
        <v>177</v>
      </c>
      <c r="D9" s="14"/>
      <c r="E9" s="187" t="s">
        <v>31</v>
      </c>
      <c r="F9" s="188"/>
      <c r="G9" s="61" t="s">
        <v>173</v>
      </c>
      <c r="H9" s="61" t="str">
        <f>Accueil!$C$13</f>
        <v>Crédit Bail 20 Trimestres</v>
      </c>
    </row>
    <row r="10" spans="1:8" s="3" customFormat="1" ht="17.100000000000001" customHeight="1" x14ac:dyDescent="0.25">
      <c r="B10" s="5" t="s">
        <v>18</v>
      </c>
      <c r="C10" s="146" t="s">
        <v>177</v>
      </c>
      <c r="D10" s="14"/>
      <c r="E10" s="168" t="str">
        <f>"Matériel n°" &amp;$A$4</f>
        <v>Matériel n°4</v>
      </c>
      <c r="F10" s="170"/>
      <c r="G10" s="146"/>
      <c r="H10" s="146"/>
    </row>
    <row r="11" spans="1:8" s="3" customFormat="1" ht="17.100000000000001" customHeight="1" x14ac:dyDescent="0.25">
      <c r="B11" s="5" t="s">
        <v>21</v>
      </c>
      <c r="C11" s="146" t="s">
        <v>177</v>
      </c>
      <c r="D11" s="14"/>
      <c r="E11" s="168" t="s">
        <v>32</v>
      </c>
      <c r="F11" s="170"/>
      <c r="G11" s="146"/>
      <c r="H11" s="146"/>
    </row>
    <row r="12" spans="1:8" s="3" customFormat="1" ht="17.100000000000001" customHeight="1" x14ac:dyDescent="0.25">
      <c r="B12" s="5" t="s">
        <v>20</v>
      </c>
      <c r="C12" s="14">
        <v>512</v>
      </c>
      <c r="D12" s="15"/>
      <c r="E12" s="168" t="s">
        <v>85</v>
      </c>
      <c r="F12" s="170"/>
      <c r="G12" s="146"/>
      <c r="H12" s="146"/>
    </row>
    <row r="13" spans="1:8" s="3" customFormat="1" ht="17.100000000000001" customHeight="1" x14ac:dyDescent="0.25">
      <c r="B13" s="5" t="s">
        <v>23</v>
      </c>
      <c r="C13" s="14">
        <v>250</v>
      </c>
      <c r="D13" s="14"/>
      <c r="E13" s="168" t="s">
        <v>92</v>
      </c>
      <c r="F13" s="170"/>
      <c r="G13" s="146"/>
      <c r="H13" s="146"/>
    </row>
    <row r="14" spans="1:8" s="3" customFormat="1" ht="17.100000000000001" customHeight="1" x14ac:dyDescent="0.25">
      <c r="B14" s="5" t="s">
        <v>4</v>
      </c>
      <c r="C14" s="14">
        <v>50</v>
      </c>
      <c r="D14" s="14"/>
      <c r="E14" s="168" t="s">
        <v>185</v>
      </c>
      <c r="F14" s="170"/>
      <c r="G14" s="146"/>
      <c r="H14" s="146"/>
    </row>
    <row r="15" spans="1:8" s="3" customFormat="1" ht="17.100000000000001" customHeight="1" x14ac:dyDescent="0.25">
      <c r="B15" s="5" t="s">
        <v>5</v>
      </c>
      <c r="C15" s="14">
        <v>300</v>
      </c>
      <c r="D15" s="14"/>
      <c r="E15" s="105"/>
      <c r="F15" s="105"/>
      <c r="G15" s="105"/>
      <c r="H15" s="105"/>
    </row>
    <row r="16" spans="1:8" s="3" customFormat="1" ht="17.100000000000001" customHeight="1" x14ac:dyDescent="0.25">
      <c r="E16" s="181" t="s">
        <v>96</v>
      </c>
      <c r="F16" s="181"/>
      <c r="G16" s="181"/>
      <c r="H16" s="181"/>
    </row>
    <row r="17" spans="1:8" s="3" customFormat="1" ht="17.100000000000001" customHeight="1" x14ac:dyDescent="0.25">
      <c r="B17" s="16" t="s">
        <v>6</v>
      </c>
      <c r="C17" s="100" t="s">
        <v>12</v>
      </c>
      <c r="D17" s="100" t="s">
        <v>8</v>
      </c>
      <c r="E17" s="61" t="s">
        <v>33</v>
      </c>
      <c r="F17" s="61" t="s">
        <v>34</v>
      </c>
      <c r="G17" s="61" t="s">
        <v>173</v>
      </c>
      <c r="H17" s="61" t="str">
        <f>Accueil!$C$13</f>
        <v>Crédit Bail 20 Trimestres</v>
      </c>
    </row>
    <row r="18" spans="1:8" s="3" customFormat="1" ht="17.100000000000001" customHeight="1" x14ac:dyDescent="0.25">
      <c r="B18" s="202" t="s">
        <v>99</v>
      </c>
      <c r="C18" s="204" t="s">
        <v>13</v>
      </c>
      <c r="D18" s="204"/>
      <c r="E18" s="141" t="str">
        <f>"Matériel n°" &amp;$A$4</f>
        <v>Matériel n°4</v>
      </c>
      <c r="F18" s="146">
        <v>5</v>
      </c>
      <c r="G18" s="146"/>
      <c r="H18" s="146"/>
    </row>
    <row r="19" spans="1:8" s="3" customFormat="1" ht="17.100000000000001" customHeight="1" x14ac:dyDescent="0.25">
      <c r="B19" s="203"/>
      <c r="C19" s="205"/>
      <c r="D19" s="205"/>
      <c r="E19" s="141" t="s">
        <v>32</v>
      </c>
      <c r="F19" s="146">
        <v>0</v>
      </c>
      <c r="G19" s="146"/>
      <c r="H19" s="146"/>
    </row>
    <row r="20" spans="1:8" s="3" customFormat="1" ht="17.100000000000001" customHeight="1" x14ac:dyDescent="0.25">
      <c r="B20" s="202" t="s">
        <v>155</v>
      </c>
      <c r="C20" s="204" t="s">
        <v>13</v>
      </c>
      <c r="D20" s="204"/>
      <c r="E20" s="141" t="s">
        <v>85</v>
      </c>
      <c r="F20" s="146">
        <v>0</v>
      </c>
      <c r="G20" s="146"/>
      <c r="H20" s="146"/>
    </row>
    <row r="21" spans="1:8" s="3" customFormat="1" ht="17.100000000000001" customHeight="1" x14ac:dyDescent="0.25">
      <c r="B21" s="203"/>
      <c r="C21" s="205"/>
      <c r="D21" s="205"/>
      <c r="E21" s="141" t="s">
        <v>92</v>
      </c>
      <c r="F21" s="146">
        <v>0</v>
      </c>
      <c r="G21" s="146"/>
      <c r="H21" s="146"/>
    </row>
    <row r="22" spans="1:8" s="3" customFormat="1" ht="17.100000000000001" customHeight="1" x14ac:dyDescent="0.25">
      <c r="E22" s="141" t="s">
        <v>185</v>
      </c>
      <c r="F22" s="146">
        <v>0</v>
      </c>
      <c r="G22" s="146"/>
      <c r="H22" s="146"/>
    </row>
    <row r="23" spans="1:8" s="3" customFormat="1" ht="17.100000000000001" customHeight="1" x14ac:dyDescent="0.25">
      <c r="B23" s="16" t="s">
        <v>10</v>
      </c>
      <c r="C23" s="25" t="s">
        <v>7</v>
      </c>
      <c r="D23" s="25" t="s">
        <v>8</v>
      </c>
      <c r="E23" s="182" t="s">
        <v>36</v>
      </c>
      <c r="F23" s="184"/>
      <c r="G23" s="142"/>
      <c r="H23" s="59"/>
    </row>
    <row r="24" spans="1:8" s="3" customFormat="1" ht="17.100000000000001" customHeight="1" x14ac:dyDescent="0.25">
      <c r="A24" s="191" t="s">
        <v>14</v>
      </c>
      <c r="B24" s="17" t="s">
        <v>23</v>
      </c>
      <c r="C24" s="14">
        <v>250</v>
      </c>
      <c r="D24" s="14"/>
      <c r="E24" s="182" t="str">
        <f>IF(Accueil!$C$12="Oui","SOMME DES LOYERS LOA 20 T","-")</f>
        <v>SOMME DES LOYERS LOA 20 T</v>
      </c>
      <c r="F24" s="184"/>
      <c r="G24" s="62"/>
      <c r="H24" s="141"/>
    </row>
    <row r="25" spans="1:8" s="3" customFormat="1" ht="17.100000000000001" customHeight="1" x14ac:dyDescent="0.25">
      <c r="A25" s="192"/>
      <c r="B25" s="12" t="s">
        <v>15</v>
      </c>
      <c r="C25" s="13">
        <v>250</v>
      </c>
      <c r="D25" s="13"/>
    </row>
    <row r="26" spans="1:8" s="126" customFormat="1" ht="17.100000000000001" customHeight="1" x14ac:dyDescent="0.25">
      <c r="A26" s="129" t="s">
        <v>83</v>
      </c>
      <c r="B26" s="58" t="s">
        <v>25</v>
      </c>
      <c r="C26" s="146" t="s">
        <v>13</v>
      </c>
      <c r="D26" s="146"/>
      <c r="E26" s="3"/>
      <c r="F26" s="3"/>
      <c r="G26" s="3"/>
      <c r="H26" s="3"/>
    </row>
    <row r="27" spans="1:8" s="126" customFormat="1" ht="17.100000000000001" customHeight="1" x14ac:dyDescent="0.25">
      <c r="A27" s="129" t="s">
        <v>89</v>
      </c>
      <c r="B27" s="58" t="s">
        <v>82</v>
      </c>
      <c r="C27" s="146" t="s">
        <v>13</v>
      </c>
      <c r="D27" s="146"/>
      <c r="E27" s="3"/>
      <c r="F27" s="3"/>
      <c r="G27" s="3"/>
      <c r="H27" s="3"/>
    </row>
    <row r="28" spans="1:8" s="126" customFormat="1" ht="17.100000000000001" customHeight="1" x14ac:dyDescent="0.25">
      <c r="A28" s="129" t="s">
        <v>182</v>
      </c>
      <c r="B28" s="127" t="s">
        <v>183</v>
      </c>
      <c r="C28" s="146" t="s">
        <v>84</v>
      </c>
      <c r="D28" s="146"/>
      <c r="E28" s="55"/>
      <c r="F28" s="55"/>
      <c r="G28" s="55"/>
      <c r="H28" s="55"/>
    </row>
    <row r="29" spans="1:8" s="3" customFormat="1" ht="17.100000000000001" customHeight="1" x14ac:dyDescent="0.25">
      <c r="C29" s="2"/>
      <c r="D29" s="2"/>
      <c r="E29" s="55"/>
      <c r="F29" s="55"/>
      <c r="G29" s="55"/>
      <c r="H29" s="55"/>
    </row>
    <row r="30" spans="1:8" s="3" customFormat="1" ht="17.100000000000001" customHeight="1" x14ac:dyDescent="0.25">
      <c r="B30" s="193" t="s">
        <v>26</v>
      </c>
      <c r="C30" s="194"/>
      <c r="D30" s="195"/>
      <c r="E30" s="55"/>
      <c r="F30" s="55"/>
      <c r="G30" s="55"/>
      <c r="H30" s="55"/>
    </row>
    <row r="31" spans="1:8" s="3" customFormat="1" ht="17.100000000000001" customHeight="1" x14ac:dyDescent="0.25">
      <c r="B31" s="196"/>
      <c r="C31" s="197"/>
      <c r="D31" s="198"/>
      <c r="E31" s="55"/>
      <c r="F31" s="55"/>
      <c r="G31" s="55"/>
      <c r="H31" s="55"/>
    </row>
    <row r="32" spans="1:8" s="3" customFormat="1" ht="17.100000000000001" customHeight="1" x14ac:dyDescent="0.25">
      <c r="B32" s="196"/>
      <c r="C32" s="197"/>
      <c r="D32" s="198"/>
      <c r="E32" s="126"/>
      <c r="F32" s="126"/>
      <c r="G32" s="126"/>
      <c r="H32" s="126"/>
    </row>
    <row r="33" spans="2:8" s="3" customFormat="1" ht="17.100000000000001" customHeight="1" x14ac:dyDescent="0.25">
      <c r="B33" s="199"/>
      <c r="C33" s="200"/>
      <c r="D33" s="201"/>
      <c r="E33" s="126"/>
      <c r="F33" s="126"/>
      <c r="G33" s="126"/>
      <c r="H33" s="126"/>
    </row>
    <row r="34" spans="2:8" x14ac:dyDescent="0.25">
      <c r="E34" s="126"/>
      <c r="F34" s="126"/>
      <c r="G34" s="126"/>
      <c r="H34" s="126"/>
    </row>
    <row r="35" spans="2:8" x14ac:dyDescent="0.25">
      <c r="E35" s="55"/>
      <c r="F35" s="55"/>
      <c r="G35" s="55"/>
      <c r="H35" s="55"/>
    </row>
  </sheetData>
  <mergeCells count="27">
    <mergeCell ref="E11:F11"/>
    <mergeCell ref="E13:F13"/>
    <mergeCell ref="E16:H16"/>
    <mergeCell ref="E23:F23"/>
    <mergeCell ref="E24:F24"/>
    <mergeCell ref="E8:H8"/>
    <mergeCell ref="G5:H5"/>
    <mergeCell ref="F6:H6"/>
    <mergeCell ref="B30:D33"/>
    <mergeCell ref="C5:D5"/>
    <mergeCell ref="C6:D6"/>
    <mergeCell ref="A24:A25"/>
    <mergeCell ref="E9:F9"/>
    <mergeCell ref="E10:F10"/>
    <mergeCell ref="E14:F14"/>
    <mergeCell ref="E12:F12"/>
    <mergeCell ref="B1:D1"/>
    <mergeCell ref="B2:D2"/>
    <mergeCell ref="E1:H1"/>
    <mergeCell ref="B18:B19"/>
    <mergeCell ref="C18:C19"/>
    <mergeCell ref="D18:D19"/>
    <mergeCell ref="B20:B21"/>
    <mergeCell ref="C20:C21"/>
    <mergeCell ref="D20:D21"/>
    <mergeCell ref="E2:H2"/>
    <mergeCell ref="E3:H3"/>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29</vt:i4>
      </vt:variant>
    </vt:vector>
  </HeadingPairs>
  <TitlesOfParts>
    <vt:vector size="59" baseType="lpstr">
      <vt:lpstr>Accueil</vt:lpstr>
      <vt:lpstr>Options</vt:lpstr>
      <vt:lpstr>Imprimante Locale A4 N&amp;B</vt:lpstr>
      <vt:lpstr>Imprimante locale A4 Couleur</vt:lpstr>
      <vt:lpstr>Imprimante Dépt. A4 N&amp;B 30ppm</vt:lpstr>
      <vt:lpstr>Imprimante Dépt. A4 Couleur</vt:lpstr>
      <vt:lpstr>Imprimante Dépt. A4 N&amp;B 40ppm</vt:lpstr>
      <vt:lpstr>MFP Local A4 N&amp;B</vt:lpstr>
      <vt:lpstr>MFP Local A4 Couleur</vt:lpstr>
      <vt:lpstr>MFP Dépt. A4 N&amp;B</vt:lpstr>
      <vt:lpstr>MFP Dépt. A4 Couleur</vt:lpstr>
      <vt:lpstr>MFP Local A3 N&amp;B</vt:lpstr>
      <vt:lpstr>MFP Local A3 Couleur ≥25</vt:lpstr>
      <vt:lpstr>MFP Dépt. A3 N&amp;B 35ppm</vt:lpstr>
      <vt:lpstr>MFP Dépt. A3 Couleur 35ppm</vt:lpstr>
      <vt:lpstr>MFP Dépt. A3 N&amp;B ≥35ppm</vt:lpstr>
      <vt:lpstr>MFP Dépt. A3 Couleur 45ppm</vt:lpstr>
      <vt:lpstr>MFP Prod. A3 N&amp;B</vt:lpstr>
      <vt:lpstr>MFP Prod A3 Couleur</vt:lpstr>
      <vt:lpstr>Presse Prod A3 Couleur 60ppm</vt:lpstr>
      <vt:lpstr>Presse Prod. A3 N&amp;B 90ppm</vt:lpstr>
      <vt:lpstr>Presse Prod A3 Couleur 90ppm</vt:lpstr>
      <vt:lpstr>Logiciel  </vt:lpstr>
      <vt:lpstr>Logiciel Admin</vt:lpstr>
      <vt:lpstr>Logiciel compteurs</vt:lpstr>
      <vt:lpstr>Formation</vt:lpstr>
      <vt:lpstr>Prestation additionnelle</vt:lpstr>
      <vt:lpstr>Installation</vt:lpstr>
      <vt:lpstr>Maintenance</vt:lpstr>
      <vt:lpstr>Développement Durable</vt:lpstr>
      <vt:lpstr>Formation!Print_Area</vt:lpstr>
      <vt:lpstr>'Imprimante Dépt. A4 Couleur'!Print_Area</vt:lpstr>
      <vt:lpstr>'Imprimante Dépt. A4 N&amp;B 30ppm'!Print_Area</vt:lpstr>
      <vt:lpstr>'Imprimante Dépt. A4 N&amp;B 40ppm'!Print_Area</vt:lpstr>
      <vt:lpstr>'Imprimante locale A4 Couleur'!Print_Area</vt:lpstr>
      <vt:lpstr>'Imprimante Locale A4 N&amp;B'!Print_Area</vt:lpstr>
      <vt:lpstr>Installation!Print_Area</vt:lpstr>
      <vt:lpstr>'Logiciel  '!Print_Area</vt:lpstr>
      <vt:lpstr>'Logiciel Admin'!Print_Area</vt:lpstr>
      <vt:lpstr>'Logiciel compteurs'!Print_Area</vt:lpstr>
      <vt:lpstr>Maintenance!Print_Area</vt:lpstr>
      <vt:lpstr>'MFP Dépt. A3 Couleur 35ppm'!Print_Area</vt:lpstr>
      <vt:lpstr>'MFP Dépt. A3 Couleur 45ppm'!Print_Area</vt:lpstr>
      <vt:lpstr>'MFP Dépt. A3 N&amp;B ≥35ppm'!Print_Area</vt:lpstr>
      <vt:lpstr>'MFP Dépt. A3 N&amp;B 35ppm'!Print_Area</vt:lpstr>
      <vt:lpstr>'MFP Dépt. A4 Couleur'!Print_Area</vt:lpstr>
      <vt:lpstr>'MFP Dépt. A4 N&amp;B'!Print_Area</vt:lpstr>
      <vt:lpstr>'MFP Local A3 Couleur ≥25'!Print_Area</vt:lpstr>
      <vt:lpstr>'MFP Local A3 N&amp;B'!Print_Area</vt:lpstr>
      <vt:lpstr>'MFP Local A4 Couleur'!Print_Area</vt:lpstr>
      <vt:lpstr>'MFP Local A4 N&amp;B'!Print_Area</vt:lpstr>
      <vt:lpstr>'MFP Prod A3 Couleur'!Print_Area</vt:lpstr>
      <vt:lpstr>'MFP Prod. A3 N&amp;B'!Print_Area</vt:lpstr>
      <vt:lpstr>Options!Print_Area</vt:lpstr>
      <vt:lpstr>'Presse Prod A3 Couleur 60ppm'!Print_Area</vt:lpstr>
      <vt:lpstr>'Presse Prod A3 Couleur 90ppm'!Print_Area</vt:lpstr>
      <vt:lpstr>'Presse Prod. A3 N&amp;B 90ppm'!Print_Area</vt:lpstr>
      <vt:lpstr>'Prestation additionnelle'!Print_Area</vt:lpstr>
      <vt:lpstr>'Développement Durable'!Zone_d_impression</vt:lpstr>
    </vt:vector>
  </TitlesOfParts>
  <Company>NAXAN EXPERTISE &amp; CONSEILS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user</cp:lastModifiedBy>
  <cp:lastPrinted>2019-09-20T14:06:22Z</cp:lastPrinted>
  <dcterms:created xsi:type="dcterms:W3CDTF">2011-09-21T15:57:16Z</dcterms:created>
  <dcterms:modified xsi:type="dcterms:W3CDTF">2020-02-03T11:01:45Z</dcterms:modified>
</cp:coreProperties>
</file>